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Services Sector\"/>
    </mc:Choice>
  </mc:AlternateContent>
  <xr:revisionPtr revIDLastSave="0" documentId="13_ncr:1_{38499514-88D3-45CC-B33B-8A896DD8B918}" xr6:coauthVersionLast="36" xr6:coauthVersionMax="36" xr10:uidLastSave="{00000000-0000-0000-0000-000000000000}"/>
  <bookViews>
    <workbookView xWindow="0" yWindow="0" windowWidth="19200" windowHeight="10965" activeTab="1" xr2:uid="{00000000-000D-0000-FFFF-FFFF00000000}"/>
  </bookViews>
  <sheets>
    <sheet name="Annual Financial Data" sheetId="1" r:id="rId1"/>
    <sheet name="Financial Ratios" sheetId="2" r:id="rId2"/>
  </sheets>
  <definedNames>
    <definedName name="_xlnm._FilterDatabase" localSheetId="0" hidden="1">'Annual Financial Data'!$P$13:$Q$62</definedName>
  </definedNames>
  <calcPr calcId="191029"/>
</workbook>
</file>

<file path=xl/calcChain.xml><?xml version="1.0" encoding="utf-8"?>
<calcChain xmlns="http://schemas.openxmlformats.org/spreadsheetml/2006/main">
  <c r="K19" i="2" l="1"/>
  <c r="K18" i="2"/>
  <c r="C37" i="2" l="1"/>
  <c r="D37" i="2"/>
  <c r="E37" i="2"/>
  <c r="F37" i="2"/>
  <c r="G37" i="2"/>
  <c r="I37" i="2"/>
  <c r="K37" i="2"/>
  <c r="B37" i="2"/>
  <c r="C38" i="2"/>
  <c r="D38" i="2"/>
  <c r="E38" i="2"/>
  <c r="F38" i="2"/>
  <c r="G38" i="2"/>
  <c r="I38" i="2"/>
  <c r="J38" i="2"/>
  <c r="K38" i="2"/>
  <c r="B38" i="2"/>
  <c r="C34" i="2"/>
  <c r="D34" i="2"/>
  <c r="E34" i="2"/>
  <c r="F34" i="2"/>
  <c r="G34" i="2"/>
  <c r="I34" i="2"/>
  <c r="J34" i="2"/>
  <c r="K34" i="2"/>
  <c r="B34" i="2"/>
  <c r="C33" i="2"/>
  <c r="D33" i="2"/>
  <c r="E33" i="2"/>
  <c r="F33" i="2"/>
  <c r="G33" i="2"/>
  <c r="I33" i="2"/>
  <c r="J33" i="2"/>
  <c r="K33" i="2"/>
  <c r="B33" i="2"/>
  <c r="C31" i="2"/>
  <c r="D31" i="2"/>
  <c r="E31" i="2"/>
  <c r="I31" i="2"/>
  <c r="K31" i="2"/>
  <c r="B31" i="2"/>
  <c r="C30" i="2"/>
  <c r="D30" i="2"/>
  <c r="E30" i="2"/>
  <c r="F30" i="2"/>
  <c r="G30" i="2"/>
  <c r="I30" i="2"/>
  <c r="J30" i="2"/>
  <c r="K30" i="2"/>
  <c r="B30" i="2"/>
  <c r="C29" i="2"/>
  <c r="D29" i="2"/>
  <c r="E29" i="2"/>
  <c r="F29" i="2"/>
  <c r="G29" i="2"/>
  <c r="I29" i="2"/>
  <c r="J29" i="2"/>
  <c r="K29" i="2"/>
  <c r="B29" i="2"/>
  <c r="C27" i="2"/>
  <c r="D27" i="2"/>
  <c r="E27" i="2"/>
  <c r="F27" i="2"/>
  <c r="G27" i="2"/>
  <c r="I27" i="2"/>
  <c r="J27" i="2"/>
  <c r="K27" i="2"/>
  <c r="B27" i="2"/>
  <c r="C26" i="2"/>
  <c r="D26" i="2"/>
  <c r="E26" i="2"/>
  <c r="F26" i="2"/>
  <c r="G26" i="2"/>
  <c r="I26" i="2"/>
  <c r="J26" i="2"/>
  <c r="K26" i="2"/>
  <c r="B26" i="2"/>
  <c r="C25" i="2"/>
  <c r="D25" i="2"/>
  <c r="E25" i="2"/>
  <c r="F25" i="2"/>
  <c r="G25" i="2"/>
  <c r="I25" i="2"/>
  <c r="B25" i="2"/>
  <c r="C24" i="2"/>
  <c r="D24" i="2"/>
  <c r="E24" i="2"/>
  <c r="F24" i="2"/>
  <c r="G24" i="2"/>
  <c r="I24" i="2"/>
  <c r="B24" i="2"/>
  <c r="C21" i="2"/>
  <c r="D21" i="2"/>
  <c r="E21" i="2"/>
  <c r="F21" i="2"/>
  <c r="G21" i="2"/>
  <c r="I21" i="2"/>
  <c r="J21" i="2"/>
  <c r="B21" i="2"/>
  <c r="D20" i="2"/>
  <c r="F20" i="2"/>
  <c r="G20" i="2"/>
  <c r="I20" i="2"/>
  <c r="C19" i="2"/>
  <c r="D19" i="2"/>
  <c r="E19" i="2"/>
  <c r="F19" i="2"/>
  <c r="G19" i="2"/>
  <c r="I19" i="2"/>
  <c r="J19" i="2"/>
  <c r="B19" i="2"/>
  <c r="C18" i="2"/>
  <c r="D18" i="2"/>
  <c r="E18" i="2"/>
  <c r="F18" i="2"/>
  <c r="G18" i="2"/>
  <c r="I18" i="2"/>
  <c r="J18" i="2"/>
  <c r="B18" i="2"/>
  <c r="K35" i="2" l="1"/>
  <c r="J35" i="2"/>
  <c r="J17" i="2"/>
  <c r="C17" i="2" l="1"/>
  <c r="D17" i="2"/>
  <c r="E17" i="2"/>
  <c r="F17" i="2"/>
  <c r="G17" i="2"/>
  <c r="I17" i="2"/>
  <c r="C23" i="2"/>
  <c r="D23" i="2"/>
  <c r="E23" i="2"/>
  <c r="F23" i="2"/>
  <c r="G23" i="2"/>
  <c r="I23" i="2"/>
  <c r="C35" i="2"/>
  <c r="D35" i="2"/>
  <c r="E35" i="2"/>
  <c r="F35" i="2"/>
  <c r="G35" i="2"/>
  <c r="I35" i="2"/>
  <c r="B23" i="2"/>
  <c r="B17" i="2"/>
  <c r="B35" i="2" l="1"/>
</calcChain>
</file>

<file path=xl/sharedStrings.xml><?xml version="1.0" encoding="utf-8"?>
<sst xmlns="http://schemas.openxmlformats.org/spreadsheetml/2006/main" count="303" uniqueCount="234">
  <si>
    <t>AL-DAWLIYAH FOR HOTELS &amp; MALLS</t>
  </si>
  <si>
    <t>ARAB INTERNATIONAL HOTELS</t>
  </si>
  <si>
    <t>JORDAN HIMMEH MINERAL</t>
  </si>
  <si>
    <t>JORDAN HOTELS &amp; TOURISM</t>
  </si>
  <si>
    <t>MEDITERRANEAN TOURISM INVESTMENT</t>
  </si>
  <si>
    <t>ZARA INVESTEMENT HOLDING</t>
  </si>
  <si>
    <t>البحر المتوسط للاستثمارات السياحية</t>
  </si>
  <si>
    <t>الحمة المعدنية الاردنية</t>
  </si>
  <si>
    <t>الدولية للفنادق والاسواق التجارية</t>
  </si>
  <si>
    <t>الركائز للاستثمار</t>
  </si>
  <si>
    <t>الشرق للمشاريع الاستثمارية</t>
  </si>
  <si>
    <t>العربية الدولية للفنادق</t>
  </si>
  <si>
    <t>الفنادق والسياحة الاردنية</t>
  </si>
  <si>
    <t>زارة للاستثمار القابضة</t>
  </si>
  <si>
    <t>سُرى للتنمية والاستثمار</t>
  </si>
  <si>
    <t>AL- SHARQ INVESTMENTS PROJECTS (HOLDING)</t>
  </si>
  <si>
    <t xml:space="preserve">AL-RAKAEZ INVESTMENT </t>
  </si>
  <si>
    <t xml:space="preserve">SURA DEVELOPMENT &amp; INVESTMENT </t>
  </si>
  <si>
    <t>Statement of cash flows</t>
  </si>
  <si>
    <t>Income statement</t>
  </si>
  <si>
    <t>Statement of financial position</t>
  </si>
  <si>
    <t>قائمة المركز المالي</t>
  </si>
  <si>
    <t>قائمة الدخل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</si>
  <si>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</si>
  <si>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</si>
  <si>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</si>
  <si>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</si>
  <si>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</si>
  <si>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</si>
  <si>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</si>
  <si>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</si>
  <si>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</si>
  <si>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</si>
  <si>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</si>
  <si>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</si>
  <si>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</si>
  <si>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</si>
  <si>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</si>
  <si>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</si>
  <si>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</si>
  <si>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</si>
  <si>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</si>
  <si>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</si>
  <si>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</si>
  <si>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</si>
  <si>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</si>
  <si>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</si>
  <si>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</si>
  <si>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</si>
  <si>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</si>
  <si>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</si>
  <si>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</si>
  <si>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</si>
  <si>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</si>
  <si>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</si>
  <si>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</si>
  <si>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</si>
  <si>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</si>
  <si>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</si>
  <si>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</si>
  <si>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</si>
  <si>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</si>
  <si>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</si>
  <si>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</si>
  <si>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</si>
  <si>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</si>
  <si>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</si>
  <si>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</si>
  <si>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</si>
  <si>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</si>
  <si>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</si>
  <si>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</si>
  <si>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</si>
  <si>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</si>
  <si>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</si>
  <si>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</si>
  <si>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</si>
  <si>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-</t>
  </si>
  <si>
    <t>WINTER VALLEY TOURISM INVESTMENT</t>
  </si>
  <si>
    <t>وادي الشتا للاستثمارات السياحية</t>
  </si>
  <si>
    <t>الممتلكات والآلات والمعدات</t>
  </si>
  <si>
    <t>Property, plant and equipment</t>
  </si>
  <si>
    <t>موجودات غير ملموسة</t>
  </si>
  <si>
    <t>Intangible assets</t>
  </si>
  <si>
    <t>الاستثمارات العقارية</t>
  </si>
  <si>
    <t>Investment property</t>
  </si>
  <si>
    <t>الاستثمارات في الشركات التابعة والمشاريع المشتركة والشركات الحليفة</t>
  </si>
  <si>
    <t>Investments in subsidiaries, joint ventures and associates</t>
  </si>
  <si>
    <t>موجودات مالية بالقيمة العادلة من خلال الدخل الشامل الاخر</t>
  </si>
  <si>
    <t>Financial assets at fair value through other comprehensive income</t>
  </si>
  <si>
    <t>موجودات مالية بالتكلفة المطفأة</t>
  </si>
  <si>
    <t>Financial assets at amortized cost</t>
  </si>
  <si>
    <t>الموجودات الضريبية المؤجلة</t>
  </si>
  <si>
    <t>Deferred tax assets</t>
  </si>
  <si>
    <t>الذمم التجارية والذمم المدينة الأخرى غير المتداولة</t>
  </si>
  <si>
    <t>Trade and other non-current receivables</t>
  </si>
  <si>
    <t>مشاريع تحت التنفيذ</t>
  </si>
  <si>
    <t>Projects under implementation</t>
  </si>
  <si>
    <t>موجودات غير متداولة أخرى</t>
  </si>
  <si>
    <t>Other non-current assets</t>
  </si>
  <si>
    <t>إجمالي الموجودات غير المتداولة</t>
  </si>
  <si>
    <t>Total non-current assets</t>
  </si>
  <si>
    <t>المخزون</t>
  </si>
  <si>
    <t>Current inventories</t>
  </si>
  <si>
    <t>الذمم التجارية والذمم المدينة الأخرى المتداولة</t>
  </si>
  <si>
    <t>Trade and other current receivables</t>
  </si>
  <si>
    <t>موجودات مالية بالقيمة العادلة من خلال قائمة الدخل</t>
  </si>
  <si>
    <t>Financial assets at fair value through profit or loss</t>
  </si>
  <si>
    <t>الذمم المدينة المتداولة المستحقة من أطراف ذات علاقة</t>
  </si>
  <si>
    <t>Current receivables due from related parties</t>
  </si>
  <si>
    <t>النقد في الصندوق ولدى البنوك</t>
  </si>
  <si>
    <t>Cash on hand and at banks</t>
  </si>
  <si>
    <t>موجودات متداولة أخرى</t>
  </si>
  <si>
    <t>Other current assets</t>
  </si>
  <si>
    <t>إجمالي الموجودات المتداولة</t>
  </si>
  <si>
    <t>Total current assets</t>
  </si>
  <si>
    <t>مجموع الموجودات</t>
  </si>
  <si>
    <t>Total assets</t>
  </si>
  <si>
    <t>رأس المال المدفوع</t>
  </si>
  <si>
    <t>Paid-up capital</t>
  </si>
  <si>
    <t>أرباح مدورة</t>
  </si>
  <si>
    <t>Retained earnings</t>
  </si>
  <si>
    <t>علاوة إصدار</t>
  </si>
  <si>
    <t>Share premium</t>
  </si>
  <si>
    <t>احتياطي اجباري</t>
  </si>
  <si>
    <t>Statutory reserve</t>
  </si>
  <si>
    <t>إحتياطي اختياري</t>
  </si>
  <si>
    <t>Voluntary reserve</t>
  </si>
  <si>
    <t>إحتياطي القيمة العادلة</t>
  </si>
  <si>
    <t>Fair value reserve</t>
  </si>
  <si>
    <t>احتياطيات أخرى</t>
  </si>
  <si>
    <t>Other reserves</t>
  </si>
  <si>
    <t>إجمالي حقوق الملكية المنسوبة إلى مالكي الشركة الأم</t>
  </si>
  <si>
    <t>Total equity attributable to owners of parent</t>
  </si>
  <si>
    <t>حقوق غير المسيطرين</t>
  </si>
  <si>
    <t>Non-controlling interests</t>
  </si>
  <si>
    <t>إجمالي حقوق الملكية</t>
  </si>
  <si>
    <t>Total equity</t>
  </si>
  <si>
    <t>الاقتراضات غير المتداولة</t>
  </si>
  <si>
    <t>Non current borrowings</t>
  </si>
  <si>
    <t>الذمم التجارية و الذمم الدائنة الأخرى غير المتداولة</t>
  </si>
  <si>
    <t>Trade and other non-current payables</t>
  </si>
  <si>
    <t>مطلوبات ضريبية مؤجلة</t>
  </si>
  <si>
    <t>Deferred tax liabilities</t>
  </si>
  <si>
    <t>التزام غير المتداول مقابل عقد تاجير تمويلي</t>
  </si>
  <si>
    <t>Non-current finance lease obligations</t>
  </si>
  <si>
    <t>مطلوبات مالية غير متداولة أخرى</t>
  </si>
  <si>
    <t>Other non-current financial liabilities</t>
  </si>
  <si>
    <t>مطلوبات غير متداولة أخرى</t>
  </si>
  <si>
    <t>Other non-current liabilities</t>
  </si>
  <si>
    <t>مجموع المطلوبات غير متداولة</t>
  </si>
  <si>
    <t>Total non-current liabilities</t>
  </si>
  <si>
    <t>المخصصات المتداولة</t>
  </si>
  <si>
    <t>Current provisions</t>
  </si>
  <si>
    <t>القروض المتداولة</t>
  </si>
  <si>
    <t>Current borrowings</t>
  </si>
  <si>
    <t>الذمم التجارية والذمم الدائنة الاخرى المتداولة</t>
  </si>
  <si>
    <t>Trade and other current payables</t>
  </si>
  <si>
    <t>الذمم الدائنة المتداولة لأطراف ذات العلاقة</t>
  </si>
  <si>
    <t>Current payables to related parties</t>
  </si>
  <si>
    <t>الحسابات المصرفية المكشوفة</t>
  </si>
  <si>
    <t>Bank overdraft</t>
  </si>
  <si>
    <t>التزام متداول مقابل عقد تاجير تمويلي</t>
  </si>
  <si>
    <t>Current finance lease obligations</t>
  </si>
  <si>
    <t>مطلوبات مالية متداولة أخرى</t>
  </si>
  <si>
    <t>Other current financial liabilities</t>
  </si>
  <si>
    <t>مخصص ضريبة دخل</t>
  </si>
  <si>
    <t>Income tax provision</t>
  </si>
  <si>
    <t>مطلوبات متداولة أخرى</t>
  </si>
  <si>
    <t>Other current liabilities</t>
  </si>
  <si>
    <t>مجموع المطلوبات المتداولة</t>
  </si>
  <si>
    <t>Total current liabilities</t>
  </si>
  <si>
    <t>مجموع المطلوبات</t>
  </si>
  <si>
    <t>Total liabilities</t>
  </si>
  <si>
    <t>مجموع المطلوبات وحقوق الملكية</t>
  </si>
  <si>
    <t>Total equity and liabilities</t>
  </si>
  <si>
    <t/>
  </si>
  <si>
    <t>الايرادات التشغيلية</t>
  </si>
  <si>
    <t>مصاريف تشغيلية</t>
  </si>
  <si>
    <t>مجمل الربح</t>
  </si>
  <si>
    <t>المصاريف الادارية والعمومية</t>
  </si>
  <si>
    <t>مصاريف البيع والتوزيع</t>
  </si>
  <si>
    <t>مصاريف اتفاقية دعم الأعمال ورسوم العلامة التجارية</t>
  </si>
  <si>
    <t>الربح (الخسارة) من الأنشطة التشغيلية</t>
  </si>
  <si>
    <t>مخصصات أخرى</t>
  </si>
  <si>
    <t>الإيرادات الأخرى</t>
  </si>
  <si>
    <t>مصاريف أخرى</t>
  </si>
  <si>
    <t>أرباح (خسائر) متحققة من موجودات مالية بالقيمة العادلة من خلال الدخل الشامل الآخر</t>
  </si>
  <si>
    <t>ارباح (خسائر) موجودات مالية بالقيمة العادلة من خلال قائمة الدخل</t>
  </si>
  <si>
    <t>الدخل التمويلي</t>
  </si>
  <si>
    <t>تكاليف التمويل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</si>
  <si>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</si>
  <si>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</si>
  <si>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</si>
  <si>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</t>
  </si>
  <si>
    <t>الربح (الخسارة)، المنسوب إلى مالكي الشركة الأم</t>
  </si>
  <si>
    <t>الربح (الخسارة)، المنسوب إلى حقوق غير المسيطرين</t>
  </si>
  <si>
    <t>صافي النقد من (المستخدم في) عمليات التشغيل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</si>
  <si>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</si>
  <si>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</si>
  <si>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النقد وما في حكمه في بداية الفترة</t>
  </si>
  <si>
    <t>النقد وما في حكمه في نهاية الفترة</t>
  </si>
  <si>
    <t>Operating revenue</t>
  </si>
  <si>
    <t>Operating expense</t>
  </si>
  <si>
    <t>Gross profit</t>
  </si>
  <si>
    <t>General and administrative expenses</t>
  </si>
  <si>
    <t>Selling and distribution expenses</t>
  </si>
  <si>
    <t>Business support fees and brand fees</t>
  </si>
  <si>
    <t>Profit (loss) from operating activities</t>
  </si>
  <si>
    <t>Other provisions</t>
  </si>
  <si>
    <t>Other income</t>
  </si>
  <si>
    <t>Other expense</t>
  </si>
  <si>
    <t>Realized gains (losses) on financial assets at fair value through other comprehensive income</t>
  </si>
  <si>
    <t>Gains (losses) on financial assets at fair value through income statement</t>
  </si>
  <si>
    <t>Finance income</t>
  </si>
  <si>
    <t>Finance costs</t>
  </si>
  <si>
    <t>Profit (loss) before tax from continuous operations</t>
  </si>
  <si>
    <t>Income tax expense</t>
  </si>
  <si>
    <t>Profit (loss) from continuing operations</t>
  </si>
  <si>
    <t>Profit (loss)</t>
  </si>
  <si>
    <t>Profit (loss), attributable to owners of parent</t>
  </si>
  <si>
    <t>Profit (loss), attributable to non-controlling interests</t>
  </si>
  <si>
    <t>Net cash from (used in) operations</t>
  </si>
  <si>
    <t>Net cash flows from (used in) investing activities</t>
  </si>
  <si>
    <t>Net cash flows from (used in) financing activities</t>
  </si>
  <si>
    <t>Cash and cash equivalents at beginning of period</t>
  </si>
  <si>
    <t>Cash and cash equivalents at end of period</t>
  </si>
  <si>
    <t>البيانات المالية السنوية لعام 2024</t>
  </si>
  <si>
    <t>Annual Financial Data for the Year 2024</t>
  </si>
  <si>
    <t>Closing Price (JD)*</t>
  </si>
  <si>
    <t>*(سعر الاغلاق (دينار</t>
  </si>
  <si>
    <t>Market Capitalization (JD)</t>
  </si>
  <si>
    <t>*يعكس آخر سعر للشركة المدرجة بغض النظر فيما إذا تم تسجيل هذا السعر في سوق الأوراق المالية المدرجة أو غير المدرجة.</t>
  </si>
  <si>
    <t>*Reflects the listed company's last closing price, regardless of whether this price was registered in the listed or unlisted securities market.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</si>
</sst>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\-mm\-yyyy"/>
    <numFmt numFmtId="166" formatCode="0.000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1" xfId="0" applyBorder="1"/>
    <xf numFmtId="0" fontId="0" fillId="0" borderId="1" xfId="0" applyBorder="1"/>
    <xf numFmtId="0" fontId="0" fillId="2" borderId="1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0" borderId="1" xfId="0" applyFill="1" applyBorder="1"/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0" borderId="1" xfId="0" applyNumberFormat="1" applyBorder="1"/>
    <xf numFmtId="0" fontId="0" fillId="0" borderId="1" xfId="0" applyNumberFormat="1" applyFill="1" applyBorder="1"/>
    <xf numFmtId="0" fontId="1" fillId="0" borderId="0" xfId="0" applyFont="1"/>
    <xf numFmtId="0" fontId="0" fillId="0" borderId="1" xfId="0" applyBorder="1" applyAlignment="1">
      <alignment wrapText="1"/>
    </xf>
    <xf numFmtId="0" fontId="3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4" fillId="0" borderId="0" xfId="0" applyFont="1"/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164" fontId="0" fillId="0" borderId="0" xfId="0" applyNumberFormat="1"/>
    <xf numFmtId="166" fontId="0" fillId="0" borderId="0" xfId="0" applyNumberFormat="1"/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Alignment="1">
      <alignment horizontal="right" vertical="center" wrapText="1" readingOrder="2"/>
    </xf>
    <xf numFmtId="0" fontId="0" fillId="0" borderId="0" xfId="0" applyAlignment="1">
      <alignment wrapText="1"/>
    </xf>
  </cellXfs>
  <cellStyles count="2">
    <cellStyle name="Normal" xfId="0" builtinId="0"/>
    <cellStyle name="normal 2" xfId="1" xr:uid="{2C3A135D-B549-4D3F-A5CB-D2E15759CA9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44</xdr:col>
      <xdr:colOff>447675</xdr:colOff>
      <xdr:row>3</xdr:row>
      <xdr:rowOff>9525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5328AEF7-43B4-4966-B36F-AF3FA1B83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7919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L90"/>
  <sheetViews>
    <sheetView workbookViewId="0">
      <selection activeCell="F6" sqref="F6"/>
    </sheetView>
  </sheetViews>
  <sheetFormatPr defaultRowHeight="12.75" x14ac:dyDescent="0.2"/>
  <cols>
    <col min="1" max="1" width="60.7109375" customWidth="1"/>
    <col min="2" max="2" width="12.85546875" customWidth="1"/>
    <col min="3" max="3" width="15.7109375" customWidth="1"/>
    <col min="4" max="4" width="17.7109375" customWidth="1"/>
    <col min="5" max="5" width="14.42578125" customWidth="1"/>
    <col min="6" max="6" width="14.28515625" customWidth="1"/>
    <col min="7" max="7" width="14.85546875" customWidth="1"/>
    <col min="8" max="8" width="14.42578125" customWidth="1"/>
    <col min="9" max="9" width="12.5703125" customWidth="1"/>
    <col min="10" max="10" width="18.85546875" customWidth="1"/>
    <col min="11" max="11" width="12.28515625" customWidth="1"/>
    <col min="12" max="12" width="60.7109375" customWidth="1"/>
  </cols>
  <sheetData>
    <row r="7" spans="1:12" ht="15" x14ac:dyDescent="0.25">
      <c r="A7" s="30" t="s">
        <v>228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0" t="s">
        <v>227</v>
      </c>
    </row>
    <row r="9" spans="1:12" ht="69.75" customHeight="1" x14ac:dyDescent="0.2">
      <c r="A9" s="6"/>
      <c r="B9" s="31" t="s">
        <v>3</v>
      </c>
      <c r="C9" s="31" t="s">
        <v>1</v>
      </c>
      <c r="D9" s="31" t="s">
        <v>4</v>
      </c>
      <c r="E9" s="31" t="s">
        <v>5</v>
      </c>
      <c r="F9" s="35" t="s">
        <v>15</v>
      </c>
      <c r="G9" s="31" t="s">
        <v>0</v>
      </c>
      <c r="H9" s="31" t="s">
        <v>78</v>
      </c>
      <c r="I9" s="31" t="s">
        <v>16</v>
      </c>
      <c r="J9" s="31" t="s">
        <v>17</v>
      </c>
      <c r="K9" s="31" t="s">
        <v>2</v>
      </c>
      <c r="L9" s="6"/>
    </row>
    <row r="10" spans="1:12" ht="33.75" customHeight="1" x14ac:dyDescent="0.2">
      <c r="A10" s="7"/>
      <c r="B10" s="31" t="s">
        <v>12</v>
      </c>
      <c r="C10" s="31" t="s">
        <v>11</v>
      </c>
      <c r="D10" s="31" t="s">
        <v>6</v>
      </c>
      <c r="E10" s="31" t="s">
        <v>13</v>
      </c>
      <c r="F10" s="37" t="s">
        <v>10</v>
      </c>
      <c r="G10" s="32" t="s">
        <v>8</v>
      </c>
      <c r="H10" s="31" t="s">
        <v>79</v>
      </c>
      <c r="I10" s="31" t="s">
        <v>9</v>
      </c>
      <c r="J10" s="31" t="s">
        <v>14</v>
      </c>
      <c r="K10" s="31" t="s">
        <v>7</v>
      </c>
      <c r="L10" s="7"/>
    </row>
    <row r="11" spans="1:12" x14ac:dyDescent="0.2">
      <c r="A11" s="8"/>
      <c r="B11" s="3">
        <v>131003</v>
      </c>
      <c r="C11" s="3">
        <v>131005</v>
      </c>
      <c r="D11" s="3">
        <v>131035</v>
      </c>
      <c r="E11" s="3">
        <v>131067</v>
      </c>
      <c r="F11" s="36">
        <v>131078</v>
      </c>
      <c r="G11" s="3">
        <v>131098</v>
      </c>
      <c r="H11" s="3">
        <v>131235</v>
      </c>
      <c r="I11" s="3">
        <v>131261</v>
      </c>
      <c r="J11" s="3">
        <v>131283</v>
      </c>
      <c r="K11" s="3">
        <v>131014</v>
      </c>
      <c r="L11" s="8"/>
    </row>
    <row r="13" spans="1:12" x14ac:dyDescent="0.2">
      <c r="A13" s="11" t="s">
        <v>20</v>
      </c>
      <c r="L13" s="11" t="s">
        <v>21</v>
      </c>
    </row>
    <row r="14" spans="1:12" x14ac:dyDescent="0.2">
      <c r="A14" s="2" t="s">
        <v>81</v>
      </c>
      <c r="B14" s="9">
        <v>21287459</v>
      </c>
      <c r="C14" s="9">
        <v>11842416</v>
      </c>
      <c r="D14" s="9">
        <v>56785674</v>
      </c>
      <c r="E14" s="9">
        <v>143504114</v>
      </c>
      <c r="F14" s="9">
        <v>17643881</v>
      </c>
      <c r="G14" s="9">
        <v>50724529</v>
      </c>
      <c r="H14" s="9"/>
      <c r="I14" s="9">
        <v>11314147</v>
      </c>
      <c r="J14" s="9">
        <v>2190</v>
      </c>
      <c r="K14" s="9">
        <v>792879</v>
      </c>
      <c r="L14" s="1" t="s">
        <v>80</v>
      </c>
    </row>
    <row r="15" spans="1:12" x14ac:dyDescent="0.2">
      <c r="A15" s="2" t="s">
        <v>83</v>
      </c>
      <c r="B15" s="9">
        <v>0</v>
      </c>
      <c r="C15" s="1">
        <v>0</v>
      </c>
      <c r="D15" s="1">
        <v>0</v>
      </c>
      <c r="E15" s="9">
        <v>0</v>
      </c>
      <c r="F15" s="9">
        <v>1</v>
      </c>
      <c r="G15" s="1">
        <v>0</v>
      </c>
      <c r="H15" s="9"/>
      <c r="I15" s="9">
        <v>0</v>
      </c>
      <c r="J15" s="1">
        <v>0</v>
      </c>
      <c r="K15" s="1">
        <v>0</v>
      </c>
      <c r="L15" s="1" t="s">
        <v>82</v>
      </c>
    </row>
    <row r="16" spans="1:12" x14ac:dyDescent="0.2">
      <c r="A16" s="2" t="s">
        <v>85</v>
      </c>
      <c r="B16" s="9">
        <v>0</v>
      </c>
      <c r="C16" s="1">
        <v>0</v>
      </c>
      <c r="D16" s="1">
        <v>0</v>
      </c>
      <c r="E16" s="9">
        <v>2306106</v>
      </c>
      <c r="F16" s="1">
        <v>0</v>
      </c>
      <c r="G16" s="9">
        <v>3209084</v>
      </c>
      <c r="H16" s="9"/>
      <c r="I16" s="1">
        <v>0</v>
      </c>
      <c r="J16" s="9">
        <v>3621000</v>
      </c>
      <c r="K16" s="1">
        <v>0</v>
      </c>
      <c r="L16" s="1" t="s">
        <v>84</v>
      </c>
    </row>
    <row r="17" spans="1:12" x14ac:dyDescent="0.2">
      <c r="A17" s="2" t="s">
        <v>87</v>
      </c>
      <c r="B17" s="1">
        <v>0</v>
      </c>
      <c r="C17" s="9">
        <v>41534651</v>
      </c>
      <c r="D17" s="1">
        <v>0</v>
      </c>
      <c r="E17" s="1">
        <v>0</v>
      </c>
      <c r="F17" s="1">
        <v>0</v>
      </c>
      <c r="G17" s="9">
        <v>114945</v>
      </c>
      <c r="H17" s="2"/>
      <c r="I17" s="1">
        <v>0</v>
      </c>
      <c r="J17" s="1">
        <v>0</v>
      </c>
      <c r="K17" s="1">
        <v>0</v>
      </c>
      <c r="L17" s="1" t="s">
        <v>86</v>
      </c>
    </row>
    <row r="18" spans="1:12" x14ac:dyDescent="0.2">
      <c r="A18" s="2" t="s">
        <v>89</v>
      </c>
      <c r="B18" s="9">
        <v>2400</v>
      </c>
      <c r="C18" s="9">
        <v>6012068</v>
      </c>
      <c r="D18" s="9">
        <v>278100</v>
      </c>
      <c r="E18" s="9">
        <v>3241068</v>
      </c>
      <c r="F18" s="9">
        <v>661599</v>
      </c>
      <c r="G18" s="9">
        <v>3216633</v>
      </c>
      <c r="H18" s="9"/>
      <c r="I18" s="9">
        <v>0</v>
      </c>
      <c r="J18" s="9">
        <v>0</v>
      </c>
      <c r="K18" s="1">
        <v>0</v>
      </c>
      <c r="L18" s="1" t="s">
        <v>88</v>
      </c>
    </row>
    <row r="19" spans="1:12" x14ac:dyDescent="0.2">
      <c r="A19" s="2" t="s">
        <v>91</v>
      </c>
      <c r="B19" s="1">
        <v>0</v>
      </c>
      <c r="C19" s="1">
        <v>0</v>
      </c>
      <c r="D19" s="1">
        <v>0</v>
      </c>
      <c r="E19" s="1">
        <v>0</v>
      </c>
      <c r="F19" s="9">
        <v>725772</v>
      </c>
      <c r="G19" s="1">
        <v>0</v>
      </c>
      <c r="H19" s="2"/>
      <c r="I19" s="1">
        <v>0</v>
      </c>
      <c r="J19" s="1">
        <v>0</v>
      </c>
      <c r="K19" s="1">
        <v>0</v>
      </c>
      <c r="L19" s="1" t="s">
        <v>90</v>
      </c>
    </row>
    <row r="20" spans="1:12" x14ac:dyDescent="0.2">
      <c r="A20" s="2" t="s">
        <v>93</v>
      </c>
      <c r="B20" s="9">
        <v>1029468</v>
      </c>
      <c r="C20" s="9">
        <v>418409</v>
      </c>
      <c r="D20" s="1">
        <v>0</v>
      </c>
      <c r="E20" s="9">
        <v>1029466</v>
      </c>
      <c r="F20" s="1">
        <v>0</v>
      </c>
      <c r="G20" s="9">
        <v>362500</v>
      </c>
      <c r="H20" s="9"/>
      <c r="I20" s="1">
        <v>0</v>
      </c>
      <c r="J20" s="1">
        <v>0</v>
      </c>
      <c r="K20" s="1">
        <v>0</v>
      </c>
      <c r="L20" s="1" t="s">
        <v>92</v>
      </c>
    </row>
    <row r="21" spans="1:12" x14ac:dyDescent="0.2">
      <c r="A21" s="2" t="s">
        <v>95</v>
      </c>
      <c r="B21" s="9">
        <v>0</v>
      </c>
      <c r="C21" s="9">
        <v>0</v>
      </c>
      <c r="D21" s="1">
        <v>0</v>
      </c>
      <c r="E21" s="9">
        <v>0</v>
      </c>
      <c r="F21" s="9">
        <v>2</v>
      </c>
      <c r="G21" s="9">
        <v>0</v>
      </c>
      <c r="H21" s="9"/>
      <c r="I21" s="1">
        <v>0</v>
      </c>
      <c r="J21" s="1">
        <v>0</v>
      </c>
      <c r="K21" s="1">
        <v>0</v>
      </c>
      <c r="L21" s="1" t="s">
        <v>94</v>
      </c>
    </row>
    <row r="22" spans="1:12" x14ac:dyDescent="0.2">
      <c r="A22" s="2" t="s">
        <v>97</v>
      </c>
      <c r="B22" s="9">
        <v>678517</v>
      </c>
      <c r="C22" s="1">
        <v>0</v>
      </c>
      <c r="D22" s="1">
        <v>0</v>
      </c>
      <c r="E22" s="9">
        <v>5036230</v>
      </c>
      <c r="F22" s="9">
        <v>0</v>
      </c>
      <c r="G22" s="1">
        <v>0</v>
      </c>
      <c r="H22" s="2"/>
      <c r="I22" s="9">
        <v>61942</v>
      </c>
      <c r="J22" s="1">
        <v>0</v>
      </c>
      <c r="K22" s="9">
        <v>3726323</v>
      </c>
      <c r="L22" s="1" t="s">
        <v>96</v>
      </c>
    </row>
    <row r="23" spans="1:12" x14ac:dyDescent="0.2">
      <c r="A23" s="5" t="s">
        <v>99</v>
      </c>
      <c r="B23" s="10">
        <v>2106454</v>
      </c>
      <c r="C23" s="5">
        <v>0</v>
      </c>
      <c r="D23" s="5">
        <v>0</v>
      </c>
      <c r="E23" s="10">
        <v>9140298</v>
      </c>
      <c r="F23" s="5">
        <v>0</v>
      </c>
      <c r="G23" s="5">
        <v>0</v>
      </c>
      <c r="H23" s="5"/>
      <c r="I23" s="5">
        <v>0</v>
      </c>
      <c r="J23" s="5">
        <v>0</v>
      </c>
      <c r="K23" s="5">
        <v>0</v>
      </c>
      <c r="L23" s="5" t="s">
        <v>98</v>
      </c>
    </row>
    <row r="24" spans="1:12" x14ac:dyDescent="0.2">
      <c r="A24" s="5" t="s">
        <v>101</v>
      </c>
      <c r="B24" s="10">
        <v>25104298</v>
      </c>
      <c r="C24" s="10">
        <v>59807544</v>
      </c>
      <c r="D24" s="10">
        <v>57063774</v>
      </c>
      <c r="E24" s="10">
        <v>167611912</v>
      </c>
      <c r="F24" s="10">
        <v>19031255</v>
      </c>
      <c r="G24" s="10">
        <v>57627691</v>
      </c>
      <c r="H24" s="10"/>
      <c r="I24" s="10">
        <v>11376089</v>
      </c>
      <c r="J24" s="10">
        <v>3623190</v>
      </c>
      <c r="K24" s="10">
        <v>4519202</v>
      </c>
      <c r="L24" s="5" t="s">
        <v>100</v>
      </c>
    </row>
    <row r="25" spans="1:12" x14ac:dyDescent="0.2">
      <c r="A25" s="5" t="s">
        <v>103</v>
      </c>
      <c r="B25" s="10">
        <v>78191</v>
      </c>
      <c r="C25" s="10">
        <v>272994</v>
      </c>
      <c r="D25" s="10">
        <v>120053</v>
      </c>
      <c r="E25" s="10">
        <v>1367323</v>
      </c>
      <c r="F25" s="10">
        <v>69728</v>
      </c>
      <c r="G25" s="10">
        <v>143130</v>
      </c>
      <c r="H25" s="10"/>
      <c r="I25" s="10">
        <v>24369</v>
      </c>
      <c r="J25" s="5">
        <v>0</v>
      </c>
      <c r="K25" s="5">
        <v>0</v>
      </c>
      <c r="L25" s="5" t="s">
        <v>102</v>
      </c>
    </row>
    <row r="26" spans="1:12" x14ac:dyDescent="0.2">
      <c r="A26" s="5" t="s">
        <v>105</v>
      </c>
      <c r="B26" s="10">
        <v>153182</v>
      </c>
      <c r="C26" s="10">
        <v>449809</v>
      </c>
      <c r="D26" s="10">
        <v>791178</v>
      </c>
      <c r="E26" s="10">
        <v>1901340</v>
      </c>
      <c r="F26" s="10">
        <v>186846</v>
      </c>
      <c r="G26" s="10">
        <v>376491</v>
      </c>
      <c r="H26" s="10"/>
      <c r="I26" s="10">
        <v>150957</v>
      </c>
      <c r="J26" s="10">
        <v>0</v>
      </c>
      <c r="K26" s="10">
        <v>0</v>
      </c>
      <c r="L26" s="5" t="s">
        <v>104</v>
      </c>
    </row>
    <row r="27" spans="1:12" x14ac:dyDescent="0.2">
      <c r="A27" s="5" t="s">
        <v>107</v>
      </c>
      <c r="B27" s="10"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/>
      <c r="I27" s="10">
        <v>0</v>
      </c>
      <c r="J27" s="10">
        <v>750</v>
      </c>
      <c r="K27" s="5">
        <v>0</v>
      </c>
      <c r="L27" s="5" t="s">
        <v>106</v>
      </c>
    </row>
    <row r="28" spans="1:12" x14ac:dyDescent="0.2">
      <c r="A28" s="5" t="s">
        <v>109</v>
      </c>
      <c r="B28" s="10">
        <v>0</v>
      </c>
      <c r="C28" s="10">
        <v>23299</v>
      </c>
      <c r="D28" s="10">
        <v>44955</v>
      </c>
      <c r="E28" s="10">
        <v>0</v>
      </c>
      <c r="F28" s="10">
        <v>0</v>
      </c>
      <c r="G28" s="10">
        <v>0</v>
      </c>
      <c r="H28" s="10"/>
      <c r="I28" s="10">
        <v>0</v>
      </c>
      <c r="J28" s="5">
        <v>0</v>
      </c>
      <c r="K28" s="5">
        <v>0</v>
      </c>
      <c r="L28" s="5" t="s">
        <v>108</v>
      </c>
    </row>
    <row r="29" spans="1:12" x14ac:dyDescent="0.2">
      <c r="A29" s="5" t="s">
        <v>111</v>
      </c>
      <c r="B29" s="10">
        <v>8194326</v>
      </c>
      <c r="C29" s="10">
        <v>1072692</v>
      </c>
      <c r="D29" s="10">
        <v>2704050</v>
      </c>
      <c r="E29" s="10">
        <v>34727227</v>
      </c>
      <c r="F29" s="10">
        <v>2382344</v>
      </c>
      <c r="G29" s="10">
        <v>1402715</v>
      </c>
      <c r="H29" s="5"/>
      <c r="I29" s="10">
        <v>330309</v>
      </c>
      <c r="J29" s="10">
        <v>20376</v>
      </c>
      <c r="K29" s="10">
        <v>5767591</v>
      </c>
      <c r="L29" s="5" t="s">
        <v>110</v>
      </c>
    </row>
    <row r="30" spans="1:12" x14ac:dyDescent="0.2">
      <c r="A30" s="5" t="s">
        <v>113</v>
      </c>
      <c r="B30" s="10">
        <v>246421</v>
      </c>
      <c r="C30" s="10">
        <v>0</v>
      </c>
      <c r="D30" s="10">
        <v>329162</v>
      </c>
      <c r="E30" s="10">
        <v>1646906</v>
      </c>
      <c r="F30" s="10">
        <v>501199</v>
      </c>
      <c r="G30" s="10">
        <v>258162</v>
      </c>
      <c r="H30" s="5"/>
      <c r="I30" s="5">
        <v>0</v>
      </c>
      <c r="J30" s="10">
        <v>10197</v>
      </c>
      <c r="K30" s="10">
        <v>88537</v>
      </c>
      <c r="L30" s="5" t="s">
        <v>112</v>
      </c>
    </row>
    <row r="31" spans="1:12" x14ac:dyDescent="0.2">
      <c r="A31" s="5" t="s">
        <v>115</v>
      </c>
      <c r="B31" s="10">
        <v>8672120</v>
      </c>
      <c r="C31" s="10">
        <v>1818794</v>
      </c>
      <c r="D31" s="10">
        <v>3989398</v>
      </c>
      <c r="E31" s="10">
        <v>39642796</v>
      </c>
      <c r="F31" s="10">
        <v>3140117</v>
      </c>
      <c r="G31" s="10">
        <v>2180498</v>
      </c>
      <c r="H31" s="5"/>
      <c r="I31" s="10">
        <v>505635</v>
      </c>
      <c r="J31" s="10">
        <v>31323</v>
      </c>
      <c r="K31" s="10">
        <v>5856128</v>
      </c>
      <c r="L31" s="5" t="s">
        <v>114</v>
      </c>
    </row>
    <row r="32" spans="1:12" x14ac:dyDescent="0.2">
      <c r="A32" s="5" t="s">
        <v>117</v>
      </c>
      <c r="B32" s="10">
        <v>33776418</v>
      </c>
      <c r="C32" s="10">
        <v>61626338</v>
      </c>
      <c r="D32" s="10">
        <v>61053172</v>
      </c>
      <c r="E32" s="10">
        <v>207254708</v>
      </c>
      <c r="F32" s="10">
        <v>22171372</v>
      </c>
      <c r="G32" s="10">
        <v>59808189</v>
      </c>
      <c r="H32" s="10"/>
      <c r="I32" s="10">
        <v>11881724</v>
      </c>
      <c r="J32" s="10">
        <v>3654513</v>
      </c>
      <c r="K32" s="10">
        <v>10375330</v>
      </c>
      <c r="L32" s="5" t="s">
        <v>116</v>
      </c>
    </row>
    <row r="33" spans="1:12" x14ac:dyDescent="0.2">
      <c r="A33" s="5" t="s">
        <v>119</v>
      </c>
      <c r="B33" s="10">
        <v>10000000</v>
      </c>
      <c r="C33" s="10">
        <v>32728881</v>
      </c>
      <c r="D33" s="10">
        <v>45000000</v>
      </c>
      <c r="E33" s="10">
        <v>145000000</v>
      </c>
      <c r="F33" s="10">
        <v>16000000</v>
      </c>
      <c r="G33" s="10">
        <v>43200000</v>
      </c>
      <c r="H33" s="5"/>
      <c r="I33" s="10">
        <v>11000000</v>
      </c>
      <c r="J33" s="10">
        <v>3182121</v>
      </c>
      <c r="K33" s="10">
        <v>7452202</v>
      </c>
      <c r="L33" s="5" t="s">
        <v>118</v>
      </c>
    </row>
    <row r="34" spans="1:12" x14ac:dyDescent="0.2">
      <c r="A34" s="2" t="s">
        <v>121</v>
      </c>
      <c r="B34" s="9">
        <v>7088166</v>
      </c>
      <c r="C34" s="9">
        <v>4730305</v>
      </c>
      <c r="D34" s="9">
        <v>-592756</v>
      </c>
      <c r="E34" s="9">
        <v>1230097</v>
      </c>
      <c r="F34" s="9">
        <v>1075910</v>
      </c>
      <c r="G34" s="9">
        <v>-1813909</v>
      </c>
      <c r="H34" s="9"/>
      <c r="I34" s="9">
        <v>105310</v>
      </c>
      <c r="J34" s="9">
        <v>-44387</v>
      </c>
      <c r="K34" s="9">
        <v>-184204</v>
      </c>
      <c r="L34" s="1" t="s">
        <v>120</v>
      </c>
    </row>
    <row r="35" spans="1:12" x14ac:dyDescent="0.2">
      <c r="A35" s="2" t="s">
        <v>123</v>
      </c>
      <c r="B35" s="9">
        <v>505173</v>
      </c>
      <c r="C35" s="9">
        <v>3644693</v>
      </c>
      <c r="D35" s="9">
        <v>63624</v>
      </c>
      <c r="E35" s="9">
        <v>0</v>
      </c>
      <c r="F35" s="9">
        <v>0</v>
      </c>
      <c r="G35" s="9">
        <v>0</v>
      </c>
      <c r="H35" s="2"/>
      <c r="I35" s="9">
        <v>0</v>
      </c>
      <c r="J35" s="9">
        <v>0</v>
      </c>
      <c r="K35" s="9">
        <v>70026</v>
      </c>
      <c r="L35" s="1" t="s">
        <v>122</v>
      </c>
    </row>
    <row r="36" spans="1:12" x14ac:dyDescent="0.2">
      <c r="A36" s="2" t="s">
        <v>125</v>
      </c>
      <c r="B36" s="9">
        <v>2569247</v>
      </c>
      <c r="C36" s="9">
        <v>8118170</v>
      </c>
      <c r="D36" s="9">
        <v>4797497</v>
      </c>
      <c r="E36" s="9">
        <v>885374</v>
      </c>
      <c r="F36" s="9">
        <v>4000000</v>
      </c>
      <c r="G36" s="9">
        <v>10800000</v>
      </c>
      <c r="H36" s="9"/>
      <c r="I36" s="9">
        <v>167484</v>
      </c>
      <c r="J36" s="9">
        <v>140622</v>
      </c>
      <c r="K36" s="9">
        <v>79376</v>
      </c>
      <c r="L36" s="1" t="s">
        <v>124</v>
      </c>
    </row>
    <row r="37" spans="1:12" x14ac:dyDescent="0.2">
      <c r="A37" s="2" t="s">
        <v>127</v>
      </c>
      <c r="B37" s="9">
        <v>3800824</v>
      </c>
      <c r="C37" s="9">
        <v>4000000</v>
      </c>
      <c r="D37" s="9">
        <v>0</v>
      </c>
      <c r="E37" s="9">
        <v>0</v>
      </c>
      <c r="F37" s="9">
        <v>20692</v>
      </c>
      <c r="G37" s="9">
        <v>0</v>
      </c>
      <c r="H37" s="9"/>
      <c r="I37" s="9">
        <v>0</v>
      </c>
      <c r="J37" s="9">
        <v>0</v>
      </c>
      <c r="K37" s="9">
        <v>66440</v>
      </c>
      <c r="L37" s="1" t="s">
        <v>126</v>
      </c>
    </row>
    <row r="38" spans="1:12" x14ac:dyDescent="0.2">
      <c r="A38" s="2" t="s">
        <v>129</v>
      </c>
      <c r="B38" s="9">
        <v>-30000</v>
      </c>
      <c r="C38" s="9">
        <v>-7897599</v>
      </c>
      <c r="D38" s="9">
        <v>-138234</v>
      </c>
      <c r="E38" s="9">
        <v>-1324352</v>
      </c>
      <c r="F38" s="9">
        <v>0</v>
      </c>
      <c r="G38" s="9">
        <v>-1680667</v>
      </c>
      <c r="H38" s="9"/>
      <c r="I38" s="9">
        <v>0</v>
      </c>
      <c r="J38" s="9">
        <v>0</v>
      </c>
      <c r="K38" s="9">
        <v>0</v>
      </c>
      <c r="L38" s="1" t="s">
        <v>128</v>
      </c>
    </row>
    <row r="39" spans="1:12" x14ac:dyDescent="0.2">
      <c r="A39" s="2" t="s">
        <v>131</v>
      </c>
      <c r="B39" s="9">
        <v>0</v>
      </c>
      <c r="C39" s="9">
        <v>0</v>
      </c>
      <c r="D39" s="9">
        <v>0</v>
      </c>
      <c r="E39" s="9">
        <v>0</v>
      </c>
      <c r="F39" s="9">
        <v>-101165</v>
      </c>
      <c r="G39" s="9">
        <v>0</v>
      </c>
      <c r="H39" s="9"/>
      <c r="I39" s="9">
        <v>0</v>
      </c>
      <c r="J39" s="9">
        <v>0</v>
      </c>
      <c r="K39" s="9">
        <v>0</v>
      </c>
      <c r="L39" s="1" t="s">
        <v>130</v>
      </c>
    </row>
    <row r="40" spans="1:12" x14ac:dyDescent="0.2">
      <c r="A40" s="2" t="s">
        <v>133</v>
      </c>
      <c r="B40" s="9">
        <v>23933410</v>
      </c>
      <c r="C40" s="9">
        <v>45324450</v>
      </c>
      <c r="D40" s="9">
        <v>49130131</v>
      </c>
      <c r="E40" s="9">
        <v>145791119</v>
      </c>
      <c r="F40" s="9">
        <v>20995437</v>
      </c>
      <c r="G40" s="9">
        <v>50505424</v>
      </c>
      <c r="H40" s="9"/>
      <c r="I40" s="9">
        <v>11272794</v>
      </c>
      <c r="J40" s="9">
        <v>3278356</v>
      </c>
      <c r="K40" s="9">
        <v>7483840</v>
      </c>
      <c r="L40" s="1" t="s">
        <v>132</v>
      </c>
    </row>
    <row r="41" spans="1:12" x14ac:dyDescent="0.2">
      <c r="A41" s="2" t="s">
        <v>135</v>
      </c>
      <c r="B41" s="1">
        <v>0</v>
      </c>
      <c r="C41" s="1">
        <v>0</v>
      </c>
      <c r="D41" s="1">
        <v>0</v>
      </c>
      <c r="E41" s="9">
        <v>17241016</v>
      </c>
      <c r="F41" s="1">
        <v>0</v>
      </c>
      <c r="G41" s="1">
        <v>0</v>
      </c>
      <c r="H41" s="9"/>
      <c r="I41" s="1">
        <v>0</v>
      </c>
      <c r="J41" s="1">
        <v>0</v>
      </c>
      <c r="K41" s="1">
        <v>0</v>
      </c>
      <c r="L41" s="1" t="s">
        <v>134</v>
      </c>
    </row>
    <row r="42" spans="1:12" x14ac:dyDescent="0.2">
      <c r="A42" s="2" t="s">
        <v>137</v>
      </c>
      <c r="B42" s="9">
        <v>23933410</v>
      </c>
      <c r="C42" s="9">
        <v>45324450</v>
      </c>
      <c r="D42" s="9">
        <v>49130131</v>
      </c>
      <c r="E42" s="9">
        <v>163032135</v>
      </c>
      <c r="F42" s="9">
        <v>20995437</v>
      </c>
      <c r="G42" s="9">
        <v>50505424</v>
      </c>
      <c r="H42" s="9"/>
      <c r="I42" s="9">
        <v>11272794</v>
      </c>
      <c r="J42" s="9">
        <v>3278356</v>
      </c>
      <c r="K42" s="9">
        <v>7483840</v>
      </c>
      <c r="L42" s="1" t="s">
        <v>136</v>
      </c>
    </row>
    <row r="43" spans="1:12" x14ac:dyDescent="0.2">
      <c r="A43" s="2" t="s">
        <v>139</v>
      </c>
      <c r="B43" s="9">
        <v>3083113</v>
      </c>
      <c r="C43" s="9">
        <v>8356698</v>
      </c>
      <c r="D43" s="9">
        <v>7755493</v>
      </c>
      <c r="E43" s="9">
        <v>17213894</v>
      </c>
      <c r="F43" s="9">
        <v>0</v>
      </c>
      <c r="G43" s="9">
        <v>1783276</v>
      </c>
      <c r="H43" s="9"/>
      <c r="I43" s="9">
        <v>250752</v>
      </c>
      <c r="J43" s="1">
        <v>0</v>
      </c>
      <c r="K43" s="9">
        <v>1857306</v>
      </c>
      <c r="L43" s="1" t="s">
        <v>138</v>
      </c>
    </row>
    <row r="44" spans="1:12" x14ac:dyDescent="0.2">
      <c r="A44" s="2" t="s">
        <v>141</v>
      </c>
      <c r="B44" s="9">
        <v>0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/>
      <c r="I44" s="9">
        <v>0</v>
      </c>
      <c r="J44" s="9">
        <v>376157</v>
      </c>
      <c r="K44" s="9">
        <v>383082</v>
      </c>
      <c r="L44" s="1" t="s">
        <v>140</v>
      </c>
    </row>
    <row r="45" spans="1:12" x14ac:dyDescent="0.2">
      <c r="A45" s="2" t="s">
        <v>143</v>
      </c>
      <c r="B45" s="9">
        <v>28999</v>
      </c>
      <c r="C45" s="9">
        <v>0</v>
      </c>
      <c r="D45" s="1">
        <v>0</v>
      </c>
      <c r="E45" s="9">
        <v>185944</v>
      </c>
      <c r="F45" s="9">
        <v>0</v>
      </c>
      <c r="G45" s="1">
        <v>0</v>
      </c>
      <c r="H45" s="9"/>
      <c r="I45" s="1">
        <v>0</v>
      </c>
      <c r="J45" s="1">
        <v>0</v>
      </c>
      <c r="K45" s="9">
        <v>0</v>
      </c>
      <c r="L45" s="1" t="s">
        <v>142</v>
      </c>
    </row>
    <row r="46" spans="1:12" x14ac:dyDescent="0.2">
      <c r="A46" s="2" t="s">
        <v>145</v>
      </c>
      <c r="B46" s="1">
        <v>0</v>
      </c>
      <c r="C46" s="1">
        <v>0</v>
      </c>
      <c r="D46" s="1">
        <v>0</v>
      </c>
      <c r="E46" s="9">
        <v>4139181</v>
      </c>
      <c r="F46" s="1">
        <v>0</v>
      </c>
      <c r="G46" s="1">
        <v>0</v>
      </c>
      <c r="H46" s="9"/>
      <c r="I46" s="1">
        <v>0</v>
      </c>
      <c r="J46" s="1">
        <v>0</v>
      </c>
      <c r="K46" s="1">
        <v>0</v>
      </c>
      <c r="L46" s="1" t="s">
        <v>144</v>
      </c>
    </row>
    <row r="47" spans="1:12" x14ac:dyDescent="0.2">
      <c r="A47" s="2" t="s">
        <v>147</v>
      </c>
      <c r="B47" s="9">
        <v>1659394</v>
      </c>
      <c r="C47" s="1">
        <v>0</v>
      </c>
      <c r="D47" s="1">
        <v>0</v>
      </c>
      <c r="E47" s="9">
        <v>0</v>
      </c>
      <c r="F47" s="1">
        <v>0</v>
      </c>
      <c r="G47" s="1">
        <v>0</v>
      </c>
      <c r="H47" s="9"/>
      <c r="I47" s="1">
        <v>0</v>
      </c>
      <c r="J47" s="1">
        <v>0</v>
      </c>
      <c r="K47" s="1">
        <v>0</v>
      </c>
      <c r="L47" s="1" t="s">
        <v>146</v>
      </c>
    </row>
    <row r="48" spans="1:12" x14ac:dyDescent="0.2">
      <c r="A48" s="2" t="s">
        <v>149</v>
      </c>
      <c r="B48" s="9">
        <v>845244</v>
      </c>
      <c r="C48" s="9">
        <v>0</v>
      </c>
      <c r="D48" s="9">
        <v>0</v>
      </c>
      <c r="E48" s="9">
        <v>5037793</v>
      </c>
      <c r="F48" s="1">
        <v>0</v>
      </c>
      <c r="G48" s="9">
        <v>0</v>
      </c>
      <c r="H48" s="9"/>
      <c r="I48" s="1">
        <v>0</v>
      </c>
      <c r="J48" s="1">
        <v>0</v>
      </c>
      <c r="K48" s="1">
        <v>0</v>
      </c>
      <c r="L48" s="1" t="s">
        <v>148</v>
      </c>
    </row>
    <row r="49" spans="1:12" x14ac:dyDescent="0.2">
      <c r="A49" s="2" t="s">
        <v>151</v>
      </c>
      <c r="B49" s="9">
        <v>5616750</v>
      </c>
      <c r="C49" s="9">
        <v>8356698</v>
      </c>
      <c r="D49" s="9">
        <v>7755493</v>
      </c>
      <c r="E49" s="9">
        <v>26576812</v>
      </c>
      <c r="F49" s="9">
        <v>0</v>
      </c>
      <c r="G49" s="9">
        <v>1783276</v>
      </c>
      <c r="H49" s="9"/>
      <c r="I49" s="9">
        <v>250752</v>
      </c>
      <c r="J49" s="9">
        <v>376157</v>
      </c>
      <c r="K49" s="9">
        <v>2240388</v>
      </c>
      <c r="L49" s="1" t="s">
        <v>150</v>
      </c>
    </row>
    <row r="50" spans="1:12" x14ac:dyDescent="0.2">
      <c r="A50" s="2" t="s">
        <v>153</v>
      </c>
      <c r="B50" s="1">
        <v>0</v>
      </c>
      <c r="C50" s="1">
        <v>0</v>
      </c>
      <c r="D50" s="1">
        <v>0</v>
      </c>
      <c r="E50" s="9">
        <v>302368</v>
      </c>
      <c r="F50" s="9">
        <v>0</v>
      </c>
      <c r="G50" s="1">
        <v>0</v>
      </c>
      <c r="H50" s="2"/>
      <c r="I50" s="1">
        <v>0</v>
      </c>
      <c r="J50" s="1">
        <v>0</v>
      </c>
      <c r="K50" s="9">
        <v>4177</v>
      </c>
      <c r="L50" s="1" t="s">
        <v>152</v>
      </c>
    </row>
    <row r="51" spans="1:12" x14ac:dyDescent="0.2">
      <c r="A51" s="2" t="s">
        <v>155</v>
      </c>
      <c r="B51" s="9">
        <v>681190</v>
      </c>
      <c r="C51" s="9">
        <v>4015358</v>
      </c>
      <c r="D51" s="9">
        <v>1678221</v>
      </c>
      <c r="E51" s="9">
        <v>4139650</v>
      </c>
      <c r="F51" s="9">
        <v>43955</v>
      </c>
      <c r="G51" s="9">
        <v>5682180</v>
      </c>
      <c r="H51" s="9"/>
      <c r="I51" s="9">
        <v>46924</v>
      </c>
      <c r="J51" s="9">
        <v>0</v>
      </c>
      <c r="K51" s="9">
        <v>359863</v>
      </c>
      <c r="L51" s="1" t="s">
        <v>154</v>
      </c>
    </row>
    <row r="52" spans="1:12" x14ac:dyDescent="0.2">
      <c r="A52" s="2" t="s">
        <v>157</v>
      </c>
      <c r="B52" s="9">
        <v>1315226</v>
      </c>
      <c r="C52" s="9">
        <v>561962</v>
      </c>
      <c r="D52" s="9">
        <v>2225357</v>
      </c>
      <c r="E52" s="9">
        <v>5613868</v>
      </c>
      <c r="F52" s="9">
        <v>271776</v>
      </c>
      <c r="G52" s="9">
        <v>1593513</v>
      </c>
      <c r="H52" s="9"/>
      <c r="I52" s="9">
        <v>311254</v>
      </c>
      <c r="J52" s="1">
        <v>0</v>
      </c>
      <c r="K52" s="9">
        <v>33804</v>
      </c>
      <c r="L52" s="1" t="s">
        <v>156</v>
      </c>
    </row>
    <row r="53" spans="1:12" x14ac:dyDescent="0.2">
      <c r="A53" s="2" t="s">
        <v>159</v>
      </c>
      <c r="B53" s="9">
        <v>99301</v>
      </c>
      <c r="C53" s="9">
        <v>0</v>
      </c>
      <c r="D53" s="9">
        <v>220517</v>
      </c>
      <c r="E53" s="9">
        <v>0</v>
      </c>
      <c r="F53" s="9">
        <v>0</v>
      </c>
      <c r="G53" s="9">
        <v>0</v>
      </c>
      <c r="H53" s="9"/>
      <c r="I53" s="9">
        <v>0</v>
      </c>
      <c r="J53" s="9">
        <v>0</v>
      </c>
      <c r="K53" s="9">
        <v>175022</v>
      </c>
      <c r="L53" s="1" t="s">
        <v>158</v>
      </c>
    </row>
    <row r="54" spans="1:12" x14ac:dyDescent="0.2">
      <c r="A54" s="2" t="s">
        <v>161</v>
      </c>
      <c r="B54" s="1">
        <v>0</v>
      </c>
      <c r="C54" s="9">
        <v>2410463</v>
      </c>
      <c r="D54" s="1">
        <v>0</v>
      </c>
      <c r="E54" s="9">
        <v>0</v>
      </c>
      <c r="F54" s="1">
        <v>0</v>
      </c>
      <c r="G54" s="1">
        <v>0</v>
      </c>
      <c r="H54" s="9"/>
      <c r="I54" s="1">
        <v>0</v>
      </c>
      <c r="J54" s="1">
        <v>0</v>
      </c>
      <c r="K54" s="1">
        <v>0</v>
      </c>
      <c r="L54" s="1" t="s">
        <v>160</v>
      </c>
    </row>
    <row r="55" spans="1:12" x14ac:dyDescent="0.2">
      <c r="A55" s="2" t="s">
        <v>163</v>
      </c>
      <c r="B55" s="9">
        <v>0</v>
      </c>
      <c r="C55" s="1">
        <v>0</v>
      </c>
      <c r="D55" s="9">
        <v>0</v>
      </c>
      <c r="E55" s="9">
        <v>1310177</v>
      </c>
      <c r="F55" s="9">
        <v>0</v>
      </c>
      <c r="G55" s="9">
        <v>0</v>
      </c>
      <c r="H55" s="9"/>
      <c r="I55" s="9">
        <v>0</v>
      </c>
      <c r="J55" s="1">
        <v>0</v>
      </c>
      <c r="K55" s="9">
        <v>0</v>
      </c>
      <c r="L55" s="1" t="s">
        <v>162</v>
      </c>
    </row>
    <row r="56" spans="1:12" x14ac:dyDescent="0.2">
      <c r="A56" s="2" t="s">
        <v>165</v>
      </c>
      <c r="B56" s="9">
        <v>435571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2"/>
      <c r="I56" s="9">
        <v>0</v>
      </c>
      <c r="J56" s="9">
        <v>0</v>
      </c>
      <c r="K56" s="9">
        <v>0</v>
      </c>
      <c r="L56" s="1" t="s">
        <v>164</v>
      </c>
    </row>
    <row r="57" spans="1:12" x14ac:dyDescent="0.2">
      <c r="A57" s="2" t="s">
        <v>167</v>
      </c>
      <c r="B57" s="9">
        <v>13430</v>
      </c>
      <c r="C57" s="1">
        <v>0</v>
      </c>
      <c r="D57" s="9">
        <v>43453</v>
      </c>
      <c r="E57" s="9">
        <v>86660</v>
      </c>
      <c r="F57" s="9">
        <v>241378</v>
      </c>
      <c r="G57" s="9">
        <v>0</v>
      </c>
      <c r="H57" s="9"/>
      <c r="I57" s="1">
        <v>0</v>
      </c>
      <c r="J57" s="1">
        <v>0</v>
      </c>
      <c r="K57" s="9">
        <v>6440</v>
      </c>
      <c r="L57" s="1" t="s">
        <v>166</v>
      </c>
    </row>
    <row r="58" spans="1:12" x14ac:dyDescent="0.2">
      <c r="A58" s="2" t="s">
        <v>169</v>
      </c>
      <c r="B58" s="9">
        <v>1681540</v>
      </c>
      <c r="C58" s="9">
        <v>957407</v>
      </c>
      <c r="D58" s="1">
        <v>0</v>
      </c>
      <c r="E58" s="9">
        <v>6193038</v>
      </c>
      <c r="F58" s="9">
        <v>618826</v>
      </c>
      <c r="G58" s="9">
        <v>243796</v>
      </c>
      <c r="H58" s="9"/>
      <c r="I58" s="1">
        <v>0</v>
      </c>
      <c r="J58" s="1">
        <v>0</v>
      </c>
      <c r="K58" s="9">
        <v>71796</v>
      </c>
      <c r="L58" s="1" t="s">
        <v>168</v>
      </c>
    </row>
    <row r="59" spans="1:12" x14ac:dyDescent="0.2">
      <c r="A59" s="2" t="s">
        <v>171</v>
      </c>
      <c r="B59" s="9">
        <v>4226258</v>
      </c>
      <c r="C59" s="9">
        <v>7945190</v>
      </c>
      <c r="D59" s="9">
        <v>4167548</v>
      </c>
      <c r="E59" s="9">
        <v>17645761</v>
      </c>
      <c r="F59" s="9">
        <v>1175935</v>
      </c>
      <c r="G59" s="9">
        <v>7519489</v>
      </c>
      <c r="H59" s="9"/>
      <c r="I59" s="9">
        <v>358178</v>
      </c>
      <c r="J59" s="1">
        <v>0</v>
      </c>
      <c r="K59" s="9">
        <v>651102</v>
      </c>
      <c r="L59" s="1" t="s">
        <v>170</v>
      </c>
    </row>
    <row r="60" spans="1:12" x14ac:dyDescent="0.2">
      <c r="A60" s="2" t="s">
        <v>173</v>
      </c>
      <c r="B60" s="9">
        <v>9843008</v>
      </c>
      <c r="C60" s="9">
        <v>16301888</v>
      </c>
      <c r="D60" s="9">
        <v>11923041</v>
      </c>
      <c r="E60" s="9">
        <v>44222573</v>
      </c>
      <c r="F60" s="9">
        <v>1175935</v>
      </c>
      <c r="G60" s="9">
        <v>9302765</v>
      </c>
      <c r="H60" s="9"/>
      <c r="I60" s="9">
        <v>608930</v>
      </c>
      <c r="J60" s="9">
        <v>376157</v>
      </c>
      <c r="K60" s="9">
        <v>2891490</v>
      </c>
      <c r="L60" s="1" t="s">
        <v>172</v>
      </c>
    </row>
    <row r="61" spans="1:12" x14ac:dyDescent="0.2">
      <c r="A61" s="2" t="s">
        <v>175</v>
      </c>
      <c r="B61" s="9">
        <v>33776418</v>
      </c>
      <c r="C61" s="9">
        <v>61626338</v>
      </c>
      <c r="D61" s="9">
        <v>61053172</v>
      </c>
      <c r="E61" s="9">
        <v>207254708</v>
      </c>
      <c r="F61" s="9">
        <v>22171372</v>
      </c>
      <c r="G61" s="9">
        <v>59808189</v>
      </c>
      <c r="H61" s="9"/>
      <c r="I61" s="9">
        <v>11881724</v>
      </c>
      <c r="J61" s="9">
        <v>3654513</v>
      </c>
      <c r="K61" s="9">
        <v>10375330</v>
      </c>
      <c r="L61" s="1" t="s">
        <v>174</v>
      </c>
    </row>
    <row r="62" spans="1:12" x14ac:dyDescent="0.2">
      <c r="A62" t="s">
        <v>176</v>
      </c>
      <c r="L62" t="s">
        <v>176</v>
      </c>
    </row>
    <row r="63" spans="1:12" x14ac:dyDescent="0.2">
      <c r="A63" s="11" t="s">
        <v>19</v>
      </c>
      <c r="L63" s="11" t="s">
        <v>22</v>
      </c>
    </row>
    <row r="64" spans="1:12" x14ac:dyDescent="0.2">
      <c r="A64" s="2" t="s">
        <v>202</v>
      </c>
      <c r="B64" s="9">
        <v>13841475</v>
      </c>
      <c r="C64" s="9">
        <v>8250716</v>
      </c>
      <c r="D64" s="9">
        <v>18226617</v>
      </c>
      <c r="E64" s="9">
        <v>51156930</v>
      </c>
      <c r="F64" s="9">
        <v>7428128</v>
      </c>
      <c r="G64" s="9">
        <v>10438290</v>
      </c>
      <c r="H64" s="9"/>
      <c r="I64" s="9">
        <v>2145131</v>
      </c>
      <c r="J64" s="9">
        <v>0</v>
      </c>
      <c r="K64" s="9">
        <v>0</v>
      </c>
      <c r="L64" s="1" t="s">
        <v>177</v>
      </c>
    </row>
    <row r="65" spans="1:12" x14ac:dyDescent="0.2">
      <c r="A65" s="2" t="s">
        <v>203</v>
      </c>
      <c r="B65" s="9">
        <v>11613102</v>
      </c>
      <c r="C65" s="9">
        <v>6694777</v>
      </c>
      <c r="D65" s="9">
        <v>12533312</v>
      </c>
      <c r="E65" s="9">
        <v>44788919</v>
      </c>
      <c r="F65" s="9">
        <v>2523739</v>
      </c>
      <c r="G65" s="9">
        <v>7679133</v>
      </c>
      <c r="H65" s="9"/>
      <c r="I65" s="9">
        <v>1532354</v>
      </c>
      <c r="J65" s="9">
        <v>0</v>
      </c>
      <c r="K65" s="9">
        <v>0</v>
      </c>
      <c r="L65" s="1" t="s">
        <v>178</v>
      </c>
    </row>
    <row r="66" spans="1:12" x14ac:dyDescent="0.2">
      <c r="A66" s="2" t="s">
        <v>204</v>
      </c>
      <c r="B66" s="9">
        <v>2228373</v>
      </c>
      <c r="C66" s="9">
        <v>1555939</v>
      </c>
      <c r="D66" s="9">
        <v>5693305</v>
      </c>
      <c r="E66" s="9">
        <v>6368011</v>
      </c>
      <c r="F66" s="9">
        <v>4904389</v>
      </c>
      <c r="G66" s="9">
        <v>2759157</v>
      </c>
      <c r="H66" s="9"/>
      <c r="I66" s="9">
        <v>612777</v>
      </c>
      <c r="J66" s="9">
        <v>0</v>
      </c>
      <c r="K66" s="9">
        <v>0</v>
      </c>
      <c r="L66" s="1" t="s">
        <v>179</v>
      </c>
    </row>
    <row r="67" spans="1:12" x14ac:dyDescent="0.2">
      <c r="A67" s="2" t="s">
        <v>205</v>
      </c>
      <c r="B67" s="9">
        <v>2598555</v>
      </c>
      <c r="C67" s="9">
        <v>1791564</v>
      </c>
      <c r="D67" s="9">
        <v>4362987</v>
      </c>
      <c r="E67" s="9">
        <v>11530004</v>
      </c>
      <c r="F67" s="9">
        <v>3086814</v>
      </c>
      <c r="G67" s="9">
        <v>2369910</v>
      </c>
      <c r="H67" s="9"/>
      <c r="I67" s="9">
        <v>566119</v>
      </c>
      <c r="J67" s="9">
        <v>30444</v>
      </c>
      <c r="K67" s="9">
        <v>73008</v>
      </c>
      <c r="L67" s="1" t="s">
        <v>180</v>
      </c>
    </row>
    <row r="68" spans="1:12" x14ac:dyDescent="0.2">
      <c r="A68" s="2" t="s">
        <v>206</v>
      </c>
      <c r="B68" s="1">
        <v>0</v>
      </c>
      <c r="C68" s="1">
        <v>0</v>
      </c>
      <c r="D68" s="1">
        <v>0</v>
      </c>
      <c r="E68" s="1">
        <v>0</v>
      </c>
      <c r="F68" s="9">
        <v>367160</v>
      </c>
      <c r="G68" s="1">
        <v>0</v>
      </c>
      <c r="H68" s="2"/>
      <c r="I68" s="1">
        <v>0</v>
      </c>
      <c r="J68" s="1">
        <v>0</v>
      </c>
      <c r="K68" s="1">
        <v>0</v>
      </c>
      <c r="L68" s="1" t="s">
        <v>181</v>
      </c>
    </row>
    <row r="69" spans="1:12" x14ac:dyDescent="0.2">
      <c r="A69" s="2" t="s">
        <v>207</v>
      </c>
      <c r="B69" s="1">
        <v>0</v>
      </c>
      <c r="C69" s="1">
        <v>0</v>
      </c>
      <c r="D69" s="1">
        <v>0</v>
      </c>
      <c r="E69" s="9">
        <v>0</v>
      </c>
      <c r="F69" s="9">
        <v>292924</v>
      </c>
      <c r="G69" s="1">
        <v>0</v>
      </c>
      <c r="H69" s="9"/>
      <c r="I69" s="1">
        <v>0</v>
      </c>
      <c r="J69" s="1">
        <v>0</v>
      </c>
      <c r="K69" s="1">
        <v>0</v>
      </c>
      <c r="L69" s="1" t="s">
        <v>182</v>
      </c>
    </row>
    <row r="70" spans="1:12" x14ac:dyDescent="0.2">
      <c r="A70" s="2" t="s">
        <v>208</v>
      </c>
      <c r="B70" s="9">
        <v>-370182</v>
      </c>
      <c r="C70" s="9">
        <v>-235625</v>
      </c>
      <c r="D70" s="9">
        <v>1330318</v>
      </c>
      <c r="E70" s="9">
        <v>-5161993</v>
      </c>
      <c r="F70" s="9">
        <v>1157491</v>
      </c>
      <c r="G70" s="9">
        <v>389247</v>
      </c>
      <c r="H70" s="9"/>
      <c r="I70" s="9">
        <v>46658</v>
      </c>
      <c r="J70" s="9">
        <v>-30444</v>
      </c>
      <c r="K70" s="9">
        <v>-73008</v>
      </c>
      <c r="L70" s="1" t="s">
        <v>183</v>
      </c>
    </row>
    <row r="71" spans="1:12" x14ac:dyDescent="0.2">
      <c r="A71" s="2" t="s">
        <v>209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9">
        <v>0</v>
      </c>
      <c r="H71" s="2"/>
      <c r="I71" s="9">
        <v>0</v>
      </c>
      <c r="J71" s="9">
        <v>0</v>
      </c>
      <c r="K71" s="9">
        <v>500</v>
      </c>
      <c r="L71" s="1" t="s">
        <v>184</v>
      </c>
    </row>
    <row r="72" spans="1:12" x14ac:dyDescent="0.2">
      <c r="A72" s="2" t="s">
        <v>210</v>
      </c>
      <c r="B72" s="9">
        <v>201669</v>
      </c>
      <c r="C72" s="9">
        <v>4062</v>
      </c>
      <c r="D72" s="9">
        <v>151049</v>
      </c>
      <c r="E72" s="9">
        <v>871912</v>
      </c>
      <c r="F72" s="9">
        <v>95078</v>
      </c>
      <c r="G72" s="9">
        <v>0</v>
      </c>
      <c r="H72" s="9"/>
      <c r="I72" s="9">
        <v>206913</v>
      </c>
      <c r="J72" s="9">
        <v>0</v>
      </c>
      <c r="K72" s="9">
        <v>500</v>
      </c>
      <c r="L72" s="1" t="s">
        <v>185</v>
      </c>
    </row>
    <row r="73" spans="1:12" x14ac:dyDescent="0.2">
      <c r="A73" s="2" t="s">
        <v>211</v>
      </c>
      <c r="B73" s="1">
        <v>0</v>
      </c>
      <c r="C73" s="1">
        <v>0</v>
      </c>
      <c r="D73" s="1">
        <v>0</v>
      </c>
      <c r="E73" s="9">
        <v>118648</v>
      </c>
      <c r="F73" s="1">
        <v>0</v>
      </c>
      <c r="G73" s="1">
        <v>0</v>
      </c>
      <c r="H73" s="2"/>
      <c r="I73" s="1">
        <v>0</v>
      </c>
      <c r="J73" s="9">
        <v>0</v>
      </c>
      <c r="K73" s="9">
        <v>82384</v>
      </c>
      <c r="L73" s="1" t="s">
        <v>186</v>
      </c>
    </row>
    <row r="74" spans="1:12" x14ac:dyDescent="0.2">
      <c r="A74" s="2" t="s">
        <v>212</v>
      </c>
      <c r="B74" s="9">
        <v>0</v>
      </c>
      <c r="C74" s="9">
        <v>0</v>
      </c>
      <c r="D74" s="9">
        <v>0</v>
      </c>
      <c r="E74" s="9">
        <v>0</v>
      </c>
      <c r="F74" s="9">
        <v>0</v>
      </c>
      <c r="G74" s="1">
        <v>0</v>
      </c>
      <c r="H74" s="9"/>
      <c r="I74" s="9">
        <v>0</v>
      </c>
      <c r="J74" s="9">
        <v>-500</v>
      </c>
      <c r="K74" s="9">
        <v>0</v>
      </c>
      <c r="L74" s="1" t="s">
        <v>187</v>
      </c>
    </row>
    <row r="75" spans="1:12" x14ac:dyDescent="0.2">
      <c r="A75" s="2" t="s">
        <v>213</v>
      </c>
      <c r="B75" s="1">
        <v>0</v>
      </c>
      <c r="C75" s="9">
        <v>-275243</v>
      </c>
      <c r="D75" s="9">
        <v>0</v>
      </c>
      <c r="E75" s="9">
        <v>0</v>
      </c>
      <c r="F75" s="1">
        <v>0</v>
      </c>
      <c r="G75" s="9">
        <v>87216</v>
      </c>
      <c r="H75" s="9"/>
      <c r="I75" s="1">
        <v>0</v>
      </c>
      <c r="J75" s="1">
        <v>0</v>
      </c>
      <c r="K75" s="1">
        <v>0</v>
      </c>
      <c r="L75" s="1" t="s">
        <v>188</v>
      </c>
    </row>
    <row r="76" spans="1:12" x14ac:dyDescent="0.2">
      <c r="A76" s="12" t="s">
        <v>214</v>
      </c>
      <c r="B76" s="9">
        <v>300331</v>
      </c>
      <c r="C76" s="9">
        <v>6769</v>
      </c>
      <c r="D76" s="1">
        <v>0</v>
      </c>
      <c r="E76" s="9">
        <v>1331295</v>
      </c>
      <c r="F76" s="9">
        <v>138756</v>
      </c>
      <c r="G76" s="1">
        <v>0</v>
      </c>
      <c r="H76" s="9"/>
      <c r="I76" s="1">
        <v>0</v>
      </c>
      <c r="J76" s="9">
        <v>0</v>
      </c>
      <c r="K76" s="9">
        <v>358554</v>
      </c>
      <c r="L76" s="1" t="s">
        <v>189</v>
      </c>
    </row>
    <row r="77" spans="1:12" x14ac:dyDescent="0.2">
      <c r="A77" s="12" t="s">
        <v>215</v>
      </c>
      <c r="B77" s="9">
        <v>302316</v>
      </c>
      <c r="C77" s="9">
        <v>788942</v>
      </c>
      <c r="D77" s="9">
        <v>399333</v>
      </c>
      <c r="E77" s="9">
        <v>1097010</v>
      </c>
      <c r="F77" s="1">
        <v>0</v>
      </c>
      <c r="G77" s="9">
        <v>0</v>
      </c>
      <c r="H77" s="2"/>
      <c r="I77" s="9">
        <v>26004</v>
      </c>
      <c r="J77" s="1">
        <v>0</v>
      </c>
      <c r="K77" s="9">
        <v>80845</v>
      </c>
      <c r="L77" s="1" t="s">
        <v>190</v>
      </c>
    </row>
    <row r="78" spans="1:12" x14ac:dyDescent="0.2">
      <c r="A78" s="2" t="s">
        <v>216</v>
      </c>
      <c r="B78" s="9">
        <v>-170498</v>
      </c>
      <c r="C78" s="9">
        <v>-1288979</v>
      </c>
      <c r="D78" s="9">
        <v>1082034</v>
      </c>
      <c r="E78" s="9">
        <v>-4174444</v>
      </c>
      <c r="F78" s="9">
        <v>1391325</v>
      </c>
      <c r="G78" s="9">
        <v>476463</v>
      </c>
      <c r="H78" s="9"/>
      <c r="I78" s="9">
        <v>227567</v>
      </c>
      <c r="J78" s="9">
        <v>-30944</v>
      </c>
      <c r="K78" s="9">
        <v>122317</v>
      </c>
      <c r="L78" s="1" t="s">
        <v>191</v>
      </c>
    </row>
    <row r="79" spans="1:12" x14ac:dyDescent="0.2">
      <c r="A79" s="2" t="s">
        <v>217</v>
      </c>
      <c r="B79" s="9">
        <v>-12486</v>
      </c>
      <c r="C79" s="9">
        <v>60505</v>
      </c>
      <c r="D79" s="9">
        <v>303673</v>
      </c>
      <c r="E79" s="9">
        <v>-626853</v>
      </c>
      <c r="F79" s="9">
        <v>290035</v>
      </c>
      <c r="G79" s="9">
        <v>104733</v>
      </c>
      <c r="H79" s="9"/>
      <c r="I79" s="9">
        <v>46688</v>
      </c>
      <c r="J79" s="1">
        <v>0</v>
      </c>
      <c r="K79" s="9">
        <v>6440</v>
      </c>
      <c r="L79" s="1" t="s">
        <v>192</v>
      </c>
    </row>
    <row r="80" spans="1:12" x14ac:dyDescent="0.2">
      <c r="A80" s="2" t="s">
        <v>218</v>
      </c>
      <c r="B80" s="9">
        <v>-158012</v>
      </c>
      <c r="C80" s="9">
        <v>-1349484</v>
      </c>
      <c r="D80" s="9">
        <v>778361</v>
      </c>
      <c r="E80" s="9">
        <v>-3547591</v>
      </c>
      <c r="F80" s="9">
        <v>1101290</v>
      </c>
      <c r="G80" s="9">
        <v>371730</v>
      </c>
      <c r="H80" s="9"/>
      <c r="I80" s="9">
        <v>180879</v>
      </c>
      <c r="J80" s="9">
        <v>-30944</v>
      </c>
      <c r="K80" s="9">
        <v>115877</v>
      </c>
      <c r="L80" s="1" t="s">
        <v>193</v>
      </c>
    </row>
    <row r="81" spans="1:12" x14ac:dyDescent="0.2">
      <c r="A81" s="2" t="s">
        <v>219</v>
      </c>
      <c r="B81" s="9">
        <v>-158012</v>
      </c>
      <c r="C81" s="9">
        <v>-1349484</v>
      </c>
      <c r="D81" s="9">
        <v>778361</v>
      </c>
      <c r="E81" s="9">
        <v>-3547591</v>
      </c>
      <c r="F81" s="9">
        <v>1101290</v>
      </c>
      <c r="G81" s="9">
        <v>371730</v>
      </c>
      <c r="H81" s="9"/>
      <c r="I81" s="9">
        <v>180879</v>
      </c>
      <c r="J81" s="9">
        <v>-30944</v>
      </c>
      <c r="K81" s="9">
        <v>115877</v>
      </c>
      <c r="L81" s="1" t="s">
        <v>194</v>
      </c>
    </row>
    <row r="82" spans="1:12" x14ac:dyDescent="0.2">
      <c r="A82" s="2" t="s">
        <v>220</v>
      </c>
      <c r="B82" s="9">
        <v>-158012</v>
      </c>
      <c r="C82" s="9">
        <v>-1349484</v>
      </c>
      <c r="D82" s="9">
        <v>778361</v>
      </c>
      <c r="E82" s="9">
        <v>-3504619</v>
      </c>
      <c r="F82" s="9">
        <v>1101290</v>
      </c>
      <c r="G82" s="9">
        <v>371730</v>
      </c>
      <c r="H82" s="9"/>
      <c r="I82" s="9">
        <v>180879</v>
      </c>
      <c r="J82" s="9">
        <v>-30944</v>
      </c>
      <c r="K82" s="9">
        <v>115877</v>
      </c>
      <c r="L82" s="1" t="s">
        <v>195</v>
      </c>
    </row>
    <row r="83" spans="1:12" x14ac:dyDescent="0.2">
      <c r="A83" s="2" t="s">
        <v>221</v>
      </c>
      <c r="B83" s="9">
        <v>0</v>
      </c>
      <c r="C83" s="9">
        <v>0</v>
      </c>
      <c r="D83" s="9">
        <v>0</v>
      </c>
      <c r="E83" s="9">
        <v>-42972</v>
      </c>
      <c r="F83" s="9">
        <v>0</v>
      </c>
      <c r="G83" s="9">
        <v>0</v>
      </c>
      <c r="H83" s="9"/>
      <c r="I83" s="9">
        <v>0</v>
      </c>
      <c r="J83" s="9">
        <v>0</v>
      </c>
      <c r="K83" s="9">
        <v>0</v>
      </c>
      <c r="L83" s="1" t="s">
        <v>196</v>
      </c>
    </row>
    <row r="84" spans="1:12" x14ac:dyDescent="0.2">
      <c r="A84" t="s">
        <v>176</v>
      </c>
      <c r="L84" t="s">
        <v>176</v>
      </c>
    </row>
    <row r="85" spans="1:12" x14ac:dyDescent="0.2">
      <c r="A85" s="11" t="s">
        <v>18</v>
      </c>
      <c r="L85" s="11" t="s">
        <v>23</v>
      </c>
    </row>
    <row r="86" spans="1:12" x14ac:dyDescent="0.2">
      <c r="A86" s="2" t="s">
        <v>222</v>
      </c>
      <c r="B86" s="9">
        <v>1653444</v>
      </c>
      <c r="C86" s="9">
        <v>229929</v>
      </c>
      <c r="D86" s="9">
        <v>4134749</v>
      </c>
      <c r="E86" s="9">
        <v>1076208</v>
      </c>
      <c r="F86" s="9">
        <v>1738567</v>
      </c>
      <c r="G86" s="9">
        <v>1986860</v>
      </c>
      <c r="H86" s="9" t="s">
        <v>176</v>
      </c>
      <c r="I86" s="9">
        <v>519174</v>
      </c>
      <c r="J86" s="9">
        <v>1658</v>
      </c>
      <c r="K86" s="9">
        <v>-186333</v>
      </c>
      <c r="L86" s="1" t="s">
        <v>197</v>
      </c>
    </row>
    <row r="87" spans="1:12" x14ac:dyDescent="0.2">
      <c r="A87" s="2" t="s">
        <v>223</v>
      </c>
      <c r="B87" s="9">
        <v>1278081</v>
      </c>
      <c r="C87" s="9">
        <v>-1369891</v>
      </c>
      <c r="D87" s="9">
        <v>-1353117</v>
      </c>
      <c r="E87" s="9">
        <v>-2236191</v>
      </c>
      <c r="F87" s="9">
        <v>-643780</v>
      </c>
      <c r="G87" s="9">
        <v>-1830981</v>
      </c>
      <c r="H87" s="9" t="s">
        <v>176</v>
      </c>
      <c r="I87" s="9">
        <v>-172920</v>
      </c>
      <c r="J87" s="1">
        <v>0</v>
      </c>
      <c r="K87" s="9">
        <v>355954</v>
      </c>
      <c r="L87" s="1" t="s">
        <v>198</v>
      </c>
    </row>
    <row r="88" spans="1:12" x14ac:dyDescent="0.2">
      <c r="A88" s="2" t="s">
        <v>224</v>
      </c>
      <c r="B88" s="9">
        <v>249453</v>
      </c>
      <c r="C88" s="9">
        <v>-1662628</v>
      </c>
      <c r="D88" s="9">
        <v>-1096642</v>
      </c>
      <c r="E88" s="9">
        <v>2624600</v>
      </c>
      <c r="F88" s="9">
        <v>-1137780</v>
      </c>
      <c r="G88" s="9">
        <v>-451979</v>
      </c>
      <c r="H88" s="9" t="s">
        <v>176</v>
      </c>
      <c r="I88" s="9">
        <v>-220274</v>
      </c>
      <c r="J88" s="1">
        <v>0</v>
      </c>
      <c r="K88" s="9">
        <v>3695</v>
      </c>
      <c r="L88" s="1" t="s">
        <v>199</v>
      </c>
    </row>
    <row r="89" spans="1:12" x14ac:dyDescent="0.2">
      <c r="A89" s="5" t="s">
        <v>225</v>
      </c>
      <c r="B89" s="10">
        <v>5013348</v>
      </c>
      <c r="C89" s="10">
        <v>1464819</v>
      </c>
      <c r="D89" s="10">
        <v>1019060</v>
      </c>
      <c r="E89" s="10">
        <v>33262610</v>
      </c>
      <c r="F89" s="10">
        <v>2425337</v>
      </c>
      <c r="G89" s="10">
        <v>864014</v>
      </c>
      <c r="H89" s="5"/>
      <c r="I89" s="10">
        <v>204329</v>
      </c>
      <c r="J89" s="10">
        <v>18718</v>
      </c>
      <c r="K89" s="10">
        <v>5594275</v>
      </c>
      <c r="L89" s="5" t="s">
        <v>200</v>
      </c>
    </row>
    <row r="90" spans="1:12" x14ac:dyDescent="0.2">
      <c r="A90" s="2" t="s">
        <v>226</v>
      </c>
      <c r="B90" s="9">
        <v>8194326</v>
      </c>
      <c r="C90" s="9">
        <v>-1337771</v>
      </c>
      <c r="D90" s="9">
        <v>2704050</v>
      </c>
      <c r="E90" s="9">
        <v>34727227</v>
      </c>
      <c r="F90" s="9">
        <v>2382344</v>
      </c>
      <c r="G90" s="9">
        <v>567914</v>
      </c>
      <c r="H90" s="9" t="s">
        <v>176</v>
      </c>
      <c r="I90" s="9">
        <v>330309</v>
      </c>
      <c r="J90" s="9">
        <v>20376</v>
      </c>
      <c r="K90" s="9">
        <v>5767591</v>
      </c>
      <c r="L90" s="1" t="s">
        <v>201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F1486-2CE7-4B90-99DD-1BFA4CB133D2}">
  <dimension ref="A1:L38"/>
  <sheetViews>
    <sheetView tabSelected="1" workbookViewId="0">
      <selection activeCell="A14" sqref="A14"/>
    </sheetView>
  </sheetViews>
  <sheetFormatPr defaultRowHeight="12.75" x14ac:dyDescent="0.2"/>
  <cols>
    <col min="1" max="1" width="43.7109375" bestFit="1" customWidth="1"/>
    <col min="2" max="11" width="14.7109375" customWidth="1"/>
    <col min="12" max="12" width="35.28515625" customWidth="1"/>
  </cols>
  <sheetData>
    <row r="1" spans="1:12" x14ac:dyDescent="0.2">
      <c r="B1" s="34"/>
      <c r="C1" s="34"/>
      <c r="D1" s="34"/>
      <c r="E1" s="34"/>
      <c r="F1" s="34"/>
      <c r="G1" s="34"/>
      <c r="H1" s="34"/>
      <c r="I1" s="34"/>
      <c r="J1" s="34"/>
      <c r="K1" s="34"/>
    </row>
    <row r="3" spans="1:12" ht="51" x14ac:dyDescent="0.2">
      <c r="A3" s="13"/>
      <c r="B3" s="31" t="s">
        <v>3</v>
      </c>
      <c r="C3" s="31" t="s">
        <v>1</v>
      </c>
      <c r="D3" s="31" t="s">
        <v>4</v>
      </c>
      <c r="E3" s="31" t="s">
        <v>5</v>
      </c>
      <c r="F3" s="31" t="s">
        <v>15</v>
      </c>
      <c r="G3" s="31" t="s">
        <v>0</v>
      </c>
      <c r="H3" s="31" t="s">
        <v>78</v>
      </c>
      <c r="I3" s="31" t="s">
        <v>16</v>
      </c>
      <c r="J3" s="31" t="s">
        <v>17</v>
      </c>
      <c r="K3" s="31" t="s">
        <v>2</v>
      </c>
      <c r="L3" s="13"/>
    </row>
    <row r="4" spans="1:12" ht="30" x14ac:dyDescent="0.2">
      <c r="A4" s="14" t="s">
        <v>24</v>
      </c>
      <c r="B4" s="31" t="s">
        <v>12</v>
      </c>
      <c r="C4" s="31" t="s">
        <v>11</v>
      </c>
      <c r="D4" s="31" t="s">
        <v>6</v>
      </c>
      <c r="E4" s="31" t="s">
        <v>13</v>
      </c>
      <c r="F4" s="31" t="s">
        <v>10</v>
      </c>
      <c r="G4" s="31" t="s">
        <v>8</v>
      </c>
      <c r="H4" s="31" t="s">
        <v>79</v>
      </c>
      <c r="I4" s="31" t="s">
        <v>9</v>
      </c>
      <c r="J4" s="31" t="s">
        <v>14</v>
      </c>
      <c r="K4" s="31" t="s">
        <v>7</v>
      </c>
      <c r="L4" s="14" t="s">
        <v>25</v>
      </c>
    </row>
    <row r="5" spans="1:12" ht="15" x14ac:dyDescent="0.2">
      <c r="A5" s="15"/>
      <c r="B5" s="3">
        <v>131003</v>
      </c>
      <c r="C5" s="3">
        <v>131005</v>
      </c>
      <c r="D5" s="3">
        <v>131035</v>
      </c>
      <c r="E5" s="3">
        <v>131067</v>
      </c>
      <c r="F5" s="4">
        <v>131078</v>
      </c>
      <c r="G5" s="3">
        <v>131098</v>
      </c>
      <c r="H5" s="3">
        <v>131235</v>
      </c>
      <c r="I5" s="3">
        <v>131261</v>
      </c>
      <c r="J5" s="3">
        <v>131283</v>
      </c>
      <c r="K5" s="3">
        <v>131014</v>
      </c>
      <c r="L5" s="15"/>
    </row>
    <row r="6" spans="1:12" ht="14.25" x14ac:dyDescent="0.2">
      <c r="A6" s="16" t="s">
        <v>26</v>
      </c>
      <c r="B6" s="27">
        <v>1</v>
      </c>
      <c r="C6" s="27">
        <v>1</v>
      </c>
      <c r="D6" s="27">
        <v>1</v>
      </c>
      <c r="E6" s="27">
        <v>1</v>
      </c>
      <c r="F6" s="27">
        <v>1</v>
      </c>
      <c r="G6" s="27">
        <v>1</v>
      </c>
      <c r="H6" s="26">
        <v>1</v>
      </c>
      <c r="I6" s="27">
        <v>1</v>
      </c>
      <c r="J6" s="27">
        <v>1</v>
      </c>
      <c r="K6" s="27">
        <v>1</v>
      </c>
      <c r="L6" s="18" t="s">
        <v>27</v>
      </c>
    </row>
    <row r="7" spans="1:12" ht="14.25" x14ac:dyDescent="0.2">
      <c r="A7" s="16" t="s">
        <v>229</v>
      </c>
      <c r="B7" s="27">
        <v>1.61</v>
      </c>
      <c r="C7" s="27">
        <v>0.79</v>
      </c>
      <c r="D7" s="27">
        <v>1.99</v>
      </c>
      <c r="E7" s="27">
        <v>0.43</v>
      </c>
      <c r="F7" s="27">
        <v>2.04</v>
      </c>
      <c r="G7" s="27">
        <v>0.39</v>
      </c>
      <c r="H7" s="27">
        <v>0.09</v>
      </c>
      <c r="I7" s="27">
        <v>0.37</v>
      </c>
      <c r="J7" s="27">
        <v>0.76</v>
      </c>
      <c r="K7" s="27" t="s">
        <v>77</v>
      </c>
      <c r="L7" s="19" t="s">
        <v>230</v>
      </c>
    </row>
    <row r="8" spans="1:12" ht="14.25" x14ac:dyDescent="0.2">
      <c r="A8" s="16" t="s">
        <v>28</v>
      </c>
      <c r="B8" s="17">
        <v>64100.17</v>
      </c>
      <c r="C8" s="17">
        <v>191096.43</v>
      </c>
      <c r="D8" s="17">
        <v>202476.23</v>
      </c>
      <c r="E8" s="17">
        <v>81638.63</v>
      </c>
      <c r="F8" s="17">
        <v>2711204.5</v>
      </c>
      <c r="G8" s="17">
        <v>284134.64</v>
      </c>
      <c r="H8" s="17" t="s">
        <v>77</v>
      </c>
      <c r="I8" s="17">
        <v>798937.88</v>
      </c>
      <c r="J8" s="17">
        <v>388582.41</v>
      </c>
      <c r="K8" s="17" t="s">
        <v>77</v>
      </c>
      <c r="L8" s="19" t="s">
        <v>29</v>
      </c>
    </row>
    <row r="9" spans="1:12" ht="14.25" x14ac:dyDescent="0.2">
      <c r="A9" s="16" t="s">
        <v>30</v>
      </c>
      <c r="B9" s="17">
        <v>37085</v>
      </c>
      <c r="C9" s="17">
        <v>230123</v>
      </c>
      <c r="D9" s="17">
        <v>105248</v>
      </c>
      <c r="E9" s="17">
        <v>183564</v>
      </c>
      <c r="F9" s="17">
        <v>2007351</v>
      </c>
      <c r="G9" s="17">
        <v>729144</v>
      </c>
      <c r="H9" s="17" t="s">
        <v>77</v>
      </c>
      <c r="I9" s="17">
        <v>2048371</v>
      </c>
      <c r="J9" s="17">
        <v>511899</v>
      </c>
      <c r="K9" s="17" t="s">
        <v>77</v>
      </c>
      <c r="L9" s="19" t="s">
        <v>31</v>
      </c>
    </row>
    <row r="10" spans="1:12" ht="14.25" x14ac:dyDescent="0.2">
      <c r="A10" s="16" t="s">
        <v>32</v>
      </c>
      <c r="B10" s="17">
        <v>125</v>
      </c>
      <c r="C10" s="17">
        <v>238</v>
      </c>
      <c r="D10" s="17">
        <v>30</v>
      </c>
      <c r="E10" s="17">
        <v>209</v>
      </c>
      <c r="F10" s="17">
        <v>29</v>
      </c>
      <c r="G10" s="17">
        <v>705</v>
      </c>
      <c r="H10" s="17" t="s">
        <v>77</v>
      </c>
      <c r="I10" s="17">
        <v>1229</v>
      </c>
      <c r="J10" s="17">
        <v>240</v>
      </c>
      <c r="K10" s="17" t="s">
        <v>77</v>
      </c>
      <c r="L10" s="19" t="s">
        <v>33</v>
      </c>
    </row>
    <row r="11" spans="1:12" ht="14.25" x14ac:dyDescent="0.2">
      <c r="A11" s="16" t="s">
        <v>34</v>
      </c>
      <c r="B11" s="20">
        <v>10000000</v>
      </c>
      <c r="C11" s="20">
        <v>32728881</v>
      </c>
      <c r="D11" s="20">
        <v>45000000</v>
      </c>
      <c r="E11" s="20">
        <v>145000000</v>
      </c>
      <c r="F11" s="20">
        <v>16000000</v>
      </c>
      <c r="G11" s="20">
        <v>43200000</v>
      </c>
      <c r="H11" s="20">
        <v>9033938</v>
      </c>
      <c r="I11" s="20">
        <v>11000000</v>
      </c>
      <c r="J11" s="20">
        <v>3182121</v>
      </c>
      <c r="K11" s="20">
        <v>7452202</v>
      </c>
      <c r="L11" s="19" t="s">
        <v>35</v>
      </c>
    </row>
    <row r="12" spans="1:12" ht="14.25" x14ac:dyDescent="0.2">
      <c r="A12" s="16" t="s">
        <v>231</v>
      </c>
      <c r="B12" s="20">
        <v>16100000.000000002</v>
      </c>
      <c r="C12" s="20">
        <v>25855815.990000002</v>
      </c>
      <c r="D12" s="20">
        <v>89550000</v>
      </c>
      <c r="E12" s="20">
        <v>62350000</v>
      </c>
      <c r="F12" s="20">
        <v>32640000</v>
      </c>
      <c r="G12" s="20">
        <v>16848000</v>
      </c>
      <c r="H12" s="20">
        <v>813054.41999999993</v>
      </c>
      <c r="I12" s="20">
        <v>4070000</v>
      </c>
      <c r="J12" s="20">
        <v>2418411.96</v>
      </c>
      <c r="K12" s="20" t="s">
        <v>77</v>
      </c>
      <c r="L12" s="19" t="s">
        <v>36</v>
      </c>
    </row>
    <row r="13" spans="1:12" ht="14.25" x14ac:dyDescent="0.2">
      <c r="A13" s="16" t="s">
        <v>37</v>
      </c>
      <c r="B13" s="21">
        <v>45657</v>
      </c>
      <c r="C13" s="21">
        <v>45657</v>
      </c>
      <c r="D13" s="21">
        <v>45657</v>
      </c>
      <c r="E13" s="21">
        <v>45657</v>
      </c>
      <c r="F13" s="21">
        <v>45657</v>
      </c>
      <c r="G13" s="21">
        <v>45657</v>
      </c>
      <c r="H13" s="21">
        <v>45657</v>
      </c>
      <c r="I13" s="21">
        <v>45657</v>
      </c>
      <c r="J13" s="21">
        <v>45657</v>
      </c>
      <c r="K13" s="21">
        <v>45657</v>
      </c>
      <c r="L13" s="19" t="s">
        <v>38</v>
      </c>
    </row>
    <row r="14" spans="1:12" ht="38.25" x14ac:dyDescent="0.2">
      <c r="A14" s="40" t="s">
        <v>233</v>
      </c>
      <c r="L14" s="39" t="s">
        <v>232</v>
      </c>
    </row>
    <row r="15" spans="1:12" x14ac:dyDescent="0.2">
      <c r="B15" s="33"/>
      <c r="C15" s="33"/>
      <c r="D15" s="33"/>
      <c r="E15" s="33"/>
      <c r="F15" s="33"/>
      <c r="G15" s="33"/>
      <c r="H15" s="33"/>
      <c r="I15" s="33"/>
      <c r="J15" s="33"/>
      <c r="K15" s="33"/>
    </row>
    <row r="16" spans="1:12" ht="15" x14ac:dyDescent="0.2">
      <c r="A16" s="22" t="s">
        <v>39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4" t="s">
        <v>40</v>
      </c>
    </row>
    <row r="17" spans="1:12" ht="14.25" x14ac:dyDescent="0.2">
      <c r="A17" s="25" t="s">
        <v>41</v>
      </c>
      <c r="B17" s="26">
        <f>+B9*100/B11</f>
        <v>0.37085000000000001</v>
      </c>
      <c r="C17" s="26">
        <f t="shared" ref="C17:I17" si="0">+C9*100/C11</f>
        <v>0.70311905866870306</v>
      </c>
      <c r="D17" s="26">
        <f t="shared" si="0"/>
        <v>0.23388444444444445</v>
      </c>
      <c r="E17" s="26">
        <f t="shared" si="0"/>
        <v>0.1265958620689655</v>
      </c>
      <c r="F17" s="26">
        <f t="shared" si="0"/>
        <v>12.545943749999999</v>
      </c>
      <c r="G17" s="26">
        <f t="shared" si="0"/>
        <v>1.6878333333333333</v>
      </c>
      <c r="H17" s="26" t="s">
        <v>77</v>
      </c>
      <c r="I17" s="26">
        <f t="shared" si="0"/>
        <v>18.621554545454547</v>
      </c>
      <c r="J17" s="26">
        <f t="shared" ref="J17" si="1">+J9*100/J11</f>
        <v>16.086723289277813</v>
      </c>
      <c r="K17" s="26" t="s">
        <v>77</v>
      </c>
      <c r="L17" s="18" t="s">
        <v>42</v>
      </c>
    </row>
    <row r="18" spans="1:12" ht="14.25" x14ac:dyDescent="0.2">
      <c r="A18" s="16" t="s">
        <v>43</v>
      </c>
      <c r="B18" s="27">
        <f>'Annual Financial Data'!B82/'Financial Ratios'!B11</f>
        <v>-1.5801200000000001E-2</v>
      </c>
      <c r="C18" s="27">
        <f>'Annual Financial Data'!C82/'Financial Ratios'!C11</f>
        <v>-4.1232207113955407E-2</v>
      </c>
      <c r="D18" s="27">
        <f>'Annual Financial Data'!D82/'Financial Ratios'!D11</f>
        <v>1.7296911111111112E-2</v>
      </c>
      <c r="E18" s="27">
        <f>'Annual Financial Data'!E82/'Financial Ratios'!E11</f>
        <v>-2.4169786206896551E-2</v>
      </c>
      <c r="F18" s="27">
        <f>'Annual Financial Data'!F82/'Financial Ratios'!F11</f>
        <v>6.8830625000000006E-2</v>
      </c>
      <c r="G18" s="27">
        <f>'Annual Financial Data'!G82/'Financial Ratios'!G11</f>
        <v>8.6048611111111117E-3</v>
      </c>
      <c r="H18" s="27" t="s">
        <v>77</v>
      </c>
      <c r="I18" s="27">
        <f>'Annual Financial Data'!I82/'Financial Ratios'!I11</f>
        <v>1.6443545454545454E-2</v>
      </c>
      <c r="J18" s="27">
        <f>'Annual Financial Data'!J82/'Financial Ratios'!J11</f>
        <v>-9.724331664320747E-3</v>
      </c>
      <c r="K18" s="27">
        <f>'Annual Financial Data'!K82/'Financial Ratios'!K11</f>
        <v>1.5549363798780549E-2</v>
      </c>
      <c r="L18" s="19" t="s">
        <v>44</v>
      </c>
    </row>
    <row r="19" spans="1:12" ht="14.25" x14ac:dyDescent="0.2">
      <c r="A19" s="16" t="s">
        <v>45</v>
      </c>
      <c r="B19" s="27">
        <f>'Annual Financial Data'!B40/'Financial Ratios'!B11</f>
        <v>2.3933409999999999</v>
      </c>
      <c r="C19" s="27">
        <f>'Annual Financial Data'!C40/'Financial Ratios'!C11</f>
        <v>1.384845696374404</v>
      </c>
      <c r="D19" s="27">
        <f>'Annual Financial Data'!D40/'Financial Ratios'!D11</f>
        <v>1.0917806888888888</v>
      </c>
      <c r="E19" s="27">
        <f>'Annual Financial Data'!E40/'Financial Ratios'!E11</f>
        <v>1.0054559931034484</v>
      </c>
      <c r="F19" s="27">
        <f>'Annual Financial Data'!F40/'Financial Ratios'!F11</f>
        <v>1.3122148124999999</v>
      </c>
      <c r="G19" s="27">
        <f>'Annual Financial Data'!G40/'Financial Ratios'!G11</f>
        <v>1.1691070370370371</v>
      </c>
      <c r="H19" s="27" t="s">
        <v>77</v>
      </c>
      <c r="I19" s="27">
        <f>'Annual Financial Data'!I40/'Financial Ratios'!I11</f>
        <v>1.0247994545454546</v>
      </c>
      <c r="J19" s="27">
        <f>'Annual Financial Data'!J40/'Financial Ratios'!J11</f>
        <v>1.0302424075011605</v>
      </c>
      <c r="K19" s="27">
        <f>'Annual Financial Data'!K40/'Financial Ratios'!K11</f>
        <v>1.0042454565778007</v>
      </c>
      <c r="L19" s="19" t="s">
        <v>46</v>
      </c>
    </row>
    <row r="20" spans="1:12" ht="14.25" x14ac:dyDescent="0.2">
      <c r="A20" s="16" t="s">
        <v>47</v>
      </c>
      <c r="B20" s="27" t="s">
        <v>77</v>
      </c>
      <c r="C20" s="27" t="s">
        <v>77</v>
      </c>
      <c r="D20" s="27">
        <f>D12/'Annual Financial Data'!D82</f>
        <v>115.04944363862013</v>
      </c>
      <c r="E20" s="27" t="s">
        <v>77</v>
      </c>
      <c r="F20" s="27">
        <f>F12/'Annual Financial Data'!F82</f>
        <v>29.637970016980088</v>
      </c>
      <c r="G20" s="27">
        <f>G12/'Annual Financial Data'!G82</f>
        <v>45.323218465014932</v>
      </c>
      <c r="H20" s="27" t="s">
        <v>77</v>
      </c>
      <c r="I20" s="27">
        <f>I12/'Annual Financial Data'!I82</f>
        <v>22.501230104102742</v>
      </c>
      <c r="J20" s="27" t="s">
        <v>77</v>
      </c>
      <c r="K20" s="27" t="s">
        <v>77</v>
      </c>
      <c r="L20" s="19" t="s">
        <v>48</v>
      </c>
    </row>
    <row r="21" spans="1:12" ht="14.25" x14ac:dyDescent="0.2">
      <c r="A21" s="16" t="s">
        <v>49</v>
      </c>
      <c r="B21" s="27">
        <f>B12/'Annual Financial Data'!B40</f>
        <v>0.67269979497280175</v>
      </c>
      <c r="C21" s="27">
        <f>C12/'Annual Financial Data'!C40</f>
        <v>0.57046066725575273</v>
      </c>
      <c r="D21" s="27">
        <f>D12/'Annual Financial Data'!D40</f>
        <v>1.8227103852012934</v>
      </c>
      <c r="E21" s="27">
        <f>E12/'Annual Financial Data'!E40</f>
        <v>0.42766665368690943</v>
      </c>
      <c r="F21" s="27">
        <f>F12/'Annual Financial Data'!F40</f>
        <v>1.5546235117659137</v>
      </c>
      <c r="G21" s="27">
        <f>G12/'Annual Financial Data'!G40</f>
        <v>0.33358793305051748</v>
      </c>
      <c r="H21" s="27" t="s">
        <v>77</v>
      </c>
      <c r="I21" s="27">
        <f>I12/'Annual Financial Data'!I40</f>
        <v>0.36104624993590761</v>
      </c>
      <c r="J21" s="27">
        <f>J12/'Annual Financial Data'!J40</f>
        <v>0.73769046436689611</v>
      </c>
      <c r="K21" s="27" t="s">
        <v>77</v>
      </c>
      <c r="L21" s="19" t="s">
        <v>50</v>
      </c>
    </row>
    <row r="22" spans="1:12" x14ac:dyDescent="0.2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</row>
    <row r="23" spans="1:12" ht="14.25" x14ac:dyDescent="0.2">
      <c r="A23" s="16" t="s">
        <v>51</v>
      </c>
      <c r="B23" s="27">
        <f>'Annual Financial Data'!B66*100/'Annual Financial Data'!B64</f>
        <v>16.09924520327494</v>
      </c>
      <c r="C23" s="27">
        <f>'Annual Financial Data'!C66*100/'Annual Financial Data'!C64</f>
        <v>18.858230000887197</v>
      </c>
      <c r="D23" s="27">
        <f>'Annual Financial Data'!D66*100/'Annual Financial Data'!D64</f>
        <v>31.236213500289164</v>
      </c>
      <c r="E23" s="27">
        <f>'Annual Financial Data'!E66*100/'Annual Financial Data'!E64</f>
        <v>12.447992872128957</v>
      </c>
      <c r="F23" s="27">
        <f>'Annual Financial Data'!F66*100/'Annual Financial Data'!F64</f>
        <v>66.02456231233495</v>
      </c>
      <c r="G23" s="27">
        <f>'Annual Financial Data'!G66*100/'Annual Financial Data'!G64</f>
        <v>26.433036445624715</v>
      </c>
      <c r="H23" s="27" t="s">
        <v>77</v>
      </c>
      <c r="I23" s="27">
        <f>'Annual Financial Data'!I66*100/'Annual Financial Data'!I64</f>
        <v>28.565947720675332</v>
      </c>
      <c r="J23" s="27" t="s">
        <v>77</v>
      </c>
      <c r="K23" s="27" t="s">
        <v>77</v>
      </c>
      <c r="L23" s="19" t="s">
        <v>52</v>
      </c>
    </row>
    <row r="24" spans="1:12" ht="18.75" customHeight="1" x14ac:dyDescent="0.2">
      <c r="A24" s="16" t="s">
        <v>53</v>
      </c>
      <c r="B24" s="27">
        <f>('Annual Financial Data'!B78+'Annual Financial Data'!B77)*100/'Annual Financial Data'!B64</f>
        <v>0.95234070068399501</v>
      </c>
      <c r="C24" s="27">
        <f>('Annual Financial Data'!C78+'Annual Financial Data'!C77)*100/'Annual Financial Data'!C64</f>
        <v>-6.0605285650360523</v>
      </c>
      <c r="D24" s="27">
        <f>('Annual Financial Data'!D78+'Annual Financial Data'!D77)*100/'Annual Financial Data'!D64</f>
        <v>8.1274928858163857</v>
      </c>
      <c r="E24" s="27">
        <f>('Annual Financial Data'!E78+'Annual Financial Data'!E77)*100/'Annual Financial Data'!E64</f>
        <v>-6.0156737317896125</v>
      </c>
      <c r="F24" s="27">
        <f>('Annual Financial Data'!F78+'Annual Financial Data'!F77)*100/'Annual Financial Data'!F64</f>
        <v>18.730493066355347</v>
      </c>
      <c r="G24" s="27">
        <f>('Annual Financial Data'!G78+'Annual Financial Data'!G77)*100/'Annual Financial Data'!G64</f>
        <v>4.5645694840821625</v>
      </c>
      <c r="H24" s="27" t="s">
        <v>77</v>
      </c>
      <c r="I24" s="27">
        <f>('Annual Financial Data'!I78+'Annual Financial Data'!I77)*100/'Annual Financial Data'!I64</f>
        <v>11.820769920345191</v>
      </c>
      <c r="J24" s="27" t="s">
        <v>77</v>
      </c>
      <c r="K24" s="27" t="s">
        <v>77</v>
      </c>
      <c r="L24" s="19" t="s">
        <v>54</v>
      </c>
    </row>
    <row r="25" spans="1:12" ht="14.25" x14ac:dyDescent="0.2">
      <c r="A25" s="16" t="s">
        <v>55</v>
      </c>
      <c r="B25" s="27">
        <f>'Annual Financial Data'!B81*100/'Annual Financial Data'!B64</f>
        <v>-1.1415835378816204</v>
      </c>
      <c r="C25" s="27">
        <f>'Annual Financial Data'!C81*100/'Annual Financial Data'!C64</f>
        <v>-16.355962318906627</v>
      </c>
      <c r="D25" s="27">
        <f>'Annual Financial Data'!D81*100/'Annual Financial Data'!D64</f>
        <v>4.270463355871251</v>
      </c>
      <c r="E25" s="27">
        <f>'Annual Financial Data'!E81*100/'Annual Financial Data'!E64</f>
        <v>-6.934722236068505</v>
      </c>
      <c r="F25" s="27">
        <f>'Annual Financial Data'!F81*100/'Annual Financial Data'!F64</f>
        <v>14.825942687040396</v>
      </c>
      <c r="G25" s="27">
        <f>'Annual Financial Data'!G81*100/'Annual Financial Data'!G64</f>
        <v>3.5612154864446186</v>
      </c>
      <c r="H25" s="27" t="s">
        <v>77</v>
      </c>
      <c r="I25" s="27">
        <f>'Annual Financial Data'!I81*100/'Annual Financial Data'!I64</f>
        <v>8.4320724468575587</v>
      </c>
      <c r="J25" s="27" t="s">
        <v>77</v>
      </c>
      <c r="K25" s="27" t="s">
        <v>77</v>
      </c>
      <c r="L25" s="19" t="s">
        <v>56</v>
      </c>
    </row>
    <row r="26" spans="1:12" ht="14.25" x14ac:dyDescent="0.2">
      <c r="A26" s="16" t="s">
        <v>57</v>
      </c>
      <c r="B26" s="27">
        <f>'Annual Financial Data'!B81*100/'Annual Financial Data'!B32</f>
        <v>-0.46781751694333013</v>
      </c>
      <c r="C26" s="27">
        <f>'Annual Financial Data'!C81*100/'Annual Financial Data'!C32</f>
        <v>-2.1897845041514556</v>
      </c>
      <c r="D26" s="27">
        <f>'Annual Financial Data'!D81*100/'Annual Financial Data'!D32</f>
        <v>1.274890352953324</v>
      </c>
      <c r="E26" s="27">
        <f>'Annual Financial Data'!E81*100/'Annual Financial Data'!E32</f>
        <v>-1.7117058687033542</v>
      </c>
      <c r="F26" s="27">
        <f>'Annual Financial Data'!F81*100/'Annual Financial Data'!F32</f>
        <v>4.9671711791223387</v>
      </c>
      <c r="G26" s="27">
        <f>'Annual Financial Data'!G81*100/'Annual Financial Data'!G32</f>
        <v>0.62153696043195694</v>
      </c>
      <c r="H26" s="27" t="s">
        <v>77</v>
      </c>
      <c r="I26" s="27">
        <f>'Annual Financial Data'!I81*100/'Annual Financial Data'!I32</f>
        <v>1.5223295878611556</v>
      </c>
      <c r="J26" s="27">
        <f>'Annual Financial Data'!J81*100/'Annual Financial Data'!J32</f>
        <v>-0.84673388766163915</v>
      </c>
      <c r="K26" s="27">
        <f>'Annual Financial Data'!K81*100/'Annual Financial Data'!K32</f>
        <v>1.1168512230454357</v>
      </c>
      <c r="L26" s="19" t="s">
        <v>58</v>
      </c>
    </row>
    <row r="27" spans="1:12" ht="14.25" x14ac:dyDescent="0.2">
      <c r="A27" s="16" t="s">
        <v>59</v>
      </c>
      <c r="B27" s="27">
        <f>'Annual Financial Data'!B82*100/'Annual Financial Data'!B40</f>
        <v>-0.66021515529964181</v>
      </c>
      <c r="C27" s="27">
        <f>'Annual Financial Data'!C82*100/'Annual Financial Data'!C40</f>
        <v>-2.9773863775511891</v>
      </c>
      <c r="D27" s="27">
        <f>'Annual Financial Data'!D82*100/'Annual Financial Data'!D40</f>
        <v>1.5842843976947669</v>
      </c>
      <c r="E27" s="27">
        <f>'Annual Financial Data'!E82*100/'Annual Financial Data'!E40</f>
        <v>-2.4038631598677833</v>
      </c>
      <c r="F27" s="27">
        <f>'Annual Financial Data'!F82*100/'Annual Financial Data'!F40</f>
        <v>5.2453778409089553</v>
      </c>
      <c r="G27" s="27">
        <f>'Annual Financial Data'!G82*100/'Annual Financial Data'!G40</f>
        <v>0.73601995698521405</v>
      </c>
      <c r="H27" s="27" t="s">
        <v>77</v>
      </c>
      <c r="I27" s="27">
        <f>'Annual Financial Data'!I82*100/'Annual Financial Data'!I40</f>
        <v>1.6045622762200746</v>
      </c>
      <c r="J27" s="27">
        <f>'Annual Financial Data'!J82*100/'Annual Financial Data'!J40</f>
        <v>-0.94388772909348462</v>
      </c>
      <c r="K27" s="27">
        <f>'Annual Financial Data'!K82*100/'Annual Financial Data'!K40</f>
        <v>1.5483628725360243</v>
      </c>
      <c r="L27" s="19" t="s">
        <v>60</v>
      </c>
    </row>
    <row r="28" spans="1:12" x14ac:dyDescent="0.2">
      <c r="A28" s="28"/>
      <c r="B28" s="29"/>
      <c r="C28" s="29"/>
      <c r="D28" s="29"/>
      <c r="E28" s="29"/>
      <c r="F28" s="29"/>
      <c r="G28" s="29"/>
      <c r="H28" s="29"/>
      <c r="I28" s="29"/>
      <c r="J28" s="29"/>
      <c r="K28" s="29"/>
    </row>
    <row r="29" spans="1:12" ht="14.25" x14ac:dyDescent="0.2">
      <c r="A29" s="16" t="s">
        <v>61</v>
      </c>
      <c r="B29" s="27">
        <f>'Annual Financial Data'!B60*100/'Annual Financial Data'!B32</f>
        <v>29.141657353956244</v>
      </c>
      <c r="C29" s="27">
        <f>'Annual Financial Data'!C60*100/'Annual Financial Data'!C32</f>
        <v>26.452793609122125</v>
      </c>
      <c r="D29" s="27">
        <f>'Annual Financial Data'!D60*100/'Annual Financial Data'!D32</f>
        <v>19.528946014467522</v>
      </c>
      <c r="E29" s="27">
        <f>'Annual Financial Data'!E60*100/'Annual Financial Data'!E32</f>
        <v>21.337306846607316</v>
      </c>
      <c r="F29" s="27">
        <f>'Annual Financial Data'!F60*100/'Annual Financial Data'!F32</f>
        <v>5.3038440742413231</v>
      </c>
      <c r="G29" s="27">
        <f>'Annual Financial Data'!G60*100/'Annual Financial Data'!G32</f>
        <v>15.554333203434734</v>
      </c>
      <c r="H29" s="27" t="s">
        <v>77</v>
      </c>
      <c r="I29" s="27">
        <f>'Annual Financial Data'!I60*100/'Annual Financial Data'!I32</f>
        <v>5.1249296819215795</v>
      </c>
      <c r="J29" s="27">
        <f>'Annual Financial Data'!J60*100/'Annual Financial Data'!J32</f>
        <v>10.292944641324302</v>
      </c>
      <c r="K29" s="27">
        <f>'Annual Financial Data'!K60*100/'Annual Financial Data'!K32</f>
        <v>27.868896700153151</v>
      </c>
      <c r="L29" s="19" t="s">
        <v>62</v>
      </c>
    </row>
    <row r="30" spans="1:12" ht="14.25" x14ac:dyDescent="0.2">
      <c r="A30" s="16" t="s">
        <v>63</v>
      </c>
      <c r="B30" s="27">
        <f>'Annual Financial Data'!B42*100/'Annual Financial Data'!B32</f>
        <v>70.858342646043752</v>
      </c>
      <c r="C30" s="27">
        <f>'Annual Financial Data'!C42*100/'Annual Financial Data'!C32</f>
        <v>73.547206390877875</v>
      </c>
      <c r="D30" s="27">
        <f>'Annual Financial Data'!D42*100/'Annual Financial Data'!D32</f>
        <v>80.471053985532478</v>
      </c>
      <c r="E30" s="27">
        <f>'Annual Financial Data'!E42*100/'Annual Financial Data'!E32</f>
        <v>78.662693153392681</v>
      </c>
      <c r="F30" s="27">
        <f>'Annual Financial Data'!F42*100/'Annual Financial Data'!F32</f>
        <v>94.696155925758674</v>
      </c>
      <c r="G30" s="27">
        <f>'Annual Financial Data'!G42*100/'Annual Financial Data'!G32</f>
        <v>84.445666796565263</v>
      </c>
      <c r="H30" s="27" t="s">
        <v>77</v>
      </c>
      <c r="I30" s="27">
        <f>'Annual Financial Data'!I42*100/'Annual Financial Data'!I32</f>
        <v>94.875070318078414</v>
      </c>
      <c r="J30" s="27">
        <f>'Annual Financial Data'!J42*100/'Annual Financial Data'!J32</f>
        <v>89.707055358675703</v>
      </c>
      <c r="K30" s="27">
        <f>'Annual Financial Data'!K42*100/'Annual Financial Data'!K32</f>
        <v>72.131103299846842</v>
      </c>
      <c r="L30" s="19" t="s">
        <v>64</v>
      </c>
    </row>
    <row r="31" spans="1:12" ht="14.25" x14ac:dyDescent="0.2">
      <c r="A31" s="16" t="s">
        <v>65</v>
      </c>
      <c r="B31" s="27">
        <f>('Annual Financial Data'!B78+'Annual Financial Data'!B77)/'Annual Financial Data'!B77</f>
        <v>0.43602720332367456</v>
      </c>
      <c r="C31" s="27">
        <f>('Annual Financial Data'!C78+'Annual Financial Data'!C77)/'Annual Financial Data'!C77</f>
        <v>-0.63380704791987241</v>
      </c>
      <c r="D31" s="27">
        <f>('Annual Financial Data'!D78+'Annual Financial Data'!D77)/'Annual Financial Data'!D77</f>
        <v>3.7096032634417893</v>
      </c>
      <c r="E31" s="27">
        <f>('Annual Financial Data'!E78+'Annual Financial Data'!E77)/'Annual Financial Data'!E77</f>
        <v>-2.8052925679802372</v>
      </c>
      <c r="F31" s="27" t="s">
        <v>77</v>
      </c>
      <c r="G31" s="27" t="s">
        <v>77</v>
      </c>
      <c r="H31" s="27" t="s">
        <v>77</v>
      </c>
      <c r="I31" s="27">
        <f>('Annual Financial Data'!I78+'Annual Financial Data'!I77)/'Annual Financial Data'!I77</f>
        <v>9.7512305799107821</v>
      </c>
      <c r="J31" s="27" t="s">
        <v>77</v>
      </c>
      <c r="K31" s="27">
        <f>('Annual Financial Data'!K78+'Annual Financial Data'!K77)/'Annual Financial Data'!K77</f>
        <v>2.5129816315171007</v>
      </c>
      <c r="L31" s="19" t="s">
        <v>66</v>
      </c>
    </row>
    <row r="32" spans="1:12" x14ac:dyDescent="0.2">
      <c r="A32" s="28"/>
      <c r="B32" s="29"/>
      <c r="C32" s="29"/>
      <c r="D32" s="29"/>
      <c r="E32" s="29"/>
      <c r="F32" s="29"/>
      <c r="G32" s="29"/>
      <c r="H32" s="29"/>
      <c r="I32" s="29"/>
      <c r="J32" s="29"/>
      <c r="K32" s="29"/>
    </row>
    <row r="33" spans="1:12" ht="14.25" x14ac:dyDescent="0.2">
      <c r="A33" s="16" t="s">
        <v>67</v>
      </c>
      <c r="B33" s="27">
        <f>'Annual Financial Data'!B64/'Annual Financial Data'!B32</f>
        <v>0.40979700689398146</v>
      </c>
      <c r="C33" s="27">
        <f>'Annual Financial Data'!C64/'Annual Financial Data'!C32</f>
        <v>0.13388295114988011</v>
      </c>
      <c r="D33" s="27">
        <f>'Annual Financial Data'!D64/'Annual Financial Data'!D32</f>
        <v>0.29853677381414351</v>
      </c>
      <c r="E33" s="27">
        <f>'Annual Financial Data'!E64/'Annual Financial Data'!E32</f>
        <v>0.2468312082927448</v>
      </c>
      <c r="F33" s="27">
        <f>'Annual Financial Data'!F64/'Annual Financial Data'!F32</f>
        <v>0.33503240124246708</v>
      </c>
      <c r="G33" s="27">
        <f>'Annual Financial Data'!G64/'Annual Financial Data'!G32</f>
        <v>0.17452944445450438</v>
      </c>
      <c r="H33" s="27" t="s">
        <v>77</v>
      </c>
      <c r="I33" s="27">
        <f>'Annual Financial Data'!I64/'Annual Financial Data'!I32</f>
        <v>0.18054038286026505</v>
      </c>
      <c r="J33" s="27">
        <f>'Annual Financial Data'!J64/'Annual Financial Data'!J32</f>
        <v>0</v>
      </c>
      <c r="K33" s="27">
        <f>'Annual Financial Data'!K64/'Annual Financial Data'!K32</f>
        <v>0</v>
      </c>
      <c r="L33" s="19" t="s">
        <v>68</v>
      </c>
    </row>
    <row r="34" spans="1:12" ht="14.25" x14ac:dyDescent="0.2">
      <c r="A34" s="16" t="s">
        <v>69</v>
      </c>
      <c r="B34" s="27">
        <f>'Annual Financial Data'!B64/('Annual Financial Data'!B14+'Annual Financial Data'!B22)</f>
        <v>0.63013248307291236</v>
      </c>
      <c r="C34" s="27">
        <f>'Annual Financial Data'!C64/('Annual Financial Data'!C14+'Annual Financial Data'!C22)</f>
        <v>0.69670884724873705</v>
      </c>
      <c r="D34" s="27">
        <f>'Annual Financial Data'!D64/('Annual Financial Data'!D14+'Annual Financial Data'!D22)</f>
        <v>0.32097209940662147</v>
      </c>
      <c r="E34" s="27">
        <f>'Annual Financial Data'!E64/('Annual Financial Data'!E14+'Annual Financial Data'!E22)</f>
        <v>0.34439754629893682</v>
      </c>
      <c r="F34" s="27">
        <f>'Annual Financial Data'!F64/('Annual Financial Data'!F14+'Annual Financial Data'!F22)</f>
        <v>0.42100306616214428</v>
      </c>
      <c r="G34" s="27">
        <f>'Annual Financial Data'!G64/('Annual Financial Data'!G14+'Annual Financial Data'!G22)</f>
        <v>0.20578387233521675</v>
      </c>
      <c r="H34" s="27" t="s">
        <v>77</v>
      </c>
      <c r="I34" s="27">
        <f>'Annual Financial Data'!I64/('Annual Financial Data'!I14+'Annual Financial Data'!I22)</f>
        <v>0.18856489255665984</v>
      </c>
      <c r="J34" s="27">
        <f>'Annual Financial Data'!J64/('Annual Financial Data'!J14+'Annual Financial Data'!J22)</f>
        <v>0</v>
      </c>
      <c r="K34" s="27">
        <f>'Annual Financial Data'!K64/('Annual Financial Data'!K14+'Annual Financial Data'!K22)</f>
        <v>0</v>
      </c>
      <c r="L34" s="19" t="s">
        <v>70</v>
      </c>
    </row>
    <row r="35" spans="1:12" ht="14.25" x14ac:dyDescent="0.2">
      <c r="A35" s="16" t="s">
        <v>71</v>
      </c>
      <c r="B35" s="27">
        <f>'Annual Financial Data'!B64/'Financial Ratios'!B38</f>
        <v>3.1133388755656384</v>
      </c>
      <c r="C35" s="27">
        <f>'Annual Financial Data'!C64/'Financial Ratios'!C38</f>
        <v>-1.3467487246988279</v>
      </c>
      <c r="D35" s="27">
        <f>'Annual Financial Data'!D64/'Financial Ratios'!D38</f>
        <v>-102.31050799887736</v>
      </c>
      <c r="E35" s="27">
        <f>'Annual Financial Data'!E64/'Financial Ratios'!E38</f>
        <v>2.3256284312863076</v>
      </c>
      <c r="F35" s="27">
        <f>'Annual Financial Data'!F64/'Financial Ratios'!F38</f>
        <v>3.7817921149873075</v>
      </c>
      <c r="G35" s="27">
        <f>'Annual Financial Data'!G64/'Financial Ratios'!G38</f>
        <v>-1.9551053747796165</v>
      </c>
      <c r="H35" s="27" t="s">
        <v>77</v>
      </c>
      <c r="I35" s="27">
        <f>'Annual Financial Data'!I64/'Financial Ratios'!I38</f>
        <v>14.547501983629125</v>
      </c>
      <c r="J35" s="27">
        <f>'Annual Financial Data'!J64/'Financial Ratios'!J38</f>
        <v>0</v>
      </c>
      <c r="K35" s="27">
        <f>'Annual Financial Data'!K64/'Financial Ratios'!K38</f>
        <v>0</v>
      </c>
      <c r="L35" s="19" t="s">
        <v>72</v>
      </c>
    </row>
    <row r="36" spans="1:12" x14ac:dyDescent="0.2">
      <c r="A36" s="28"/>
      <c r="B36" s="29"/>
      <c r="C36" s="29"/>
      <c r="D36" s="29"/>
      <c r="E36" s="29"/>
      <c r="F36" s="29"/>
      <c r="G36" s="29"/>
      <c r="H36" s="29"/>
      <c r="I36" s="29"/>
      <c r="J36" s="29"/>
      <c r="K36" s="29"/>
    </row>
    <row r="37" spans="1:12" ht="14.25" x14ac:dyDescent="0.2">
      <c r="A37" s="16" t="s">
        <v>73</v>
      </c>
      <c r="B37" s="27">
        <f>'Annual Financial Data'!B31/'Annual Financial Data'!B59</f>
        <v>2.0519618064017862</v>
      </c>
      <c r="C37" s="27">
        <f>'Annual Financial Data'!C31/'Annual Financial Data'!C59</f>
        <v>0.22891762185674602</v>
      </c>
      <c r="D37" s="27">
        <f>'Annual Financial Data'!D31/'Annual Financial Data'!D59</f>
        <v>0.95725304183659077</v>
      </c>
      <c r="E37" s="27">
        <f>'Annual Financial Data'!E31/'Annual Financial Data'!E59</f>
        <v>2.2465903284080522</v>
      </c>
      <c r="F37" s="27">
        <f>'Annual Financial Data'!F31/'Annual Financial Data'!F59</f>
        <v>2.6703151109542618</v>
      </c>
      <c r="G37" s="27">
        <f>'Annual Financial Data'!G31/'Annual Financial Data'!G59</f>
        <v>0.28997954515260277</v>
      </c>
      <c r="H37" s="27" t="s">
        <v>77</v>
      </c>
      <c r="I37" s="27">
        <f>'Annual Financial Data'!I31/'Annual Financial Data'!I59</f>
        <v>1.4116863682303213</v>
      </c>
      <c r="J37" s="27" t="s">
        <v>77</v>
      </c>
      <c r="K37" s="27">
        <f>'Annual Financial Data'!K31/'Annual Financial Data'!K59</f>
        <v>8.994179099434497</v>
      </c>
      <c r="L37" s="19" t="s">
        <v>74</v>
      </c>
    </row>
    <row r="38" spans="1:12" ht="14.25" x14ac:dyDescent="0.2">
      <c r="A38" s="16" t="s">
        <v>75</v>
      </c>
      <c r="B38" s="20">
        <f>'Annual Financial Data'!B31-'Annual Financial Data'!B59</f>
        <v>4445862</v>
      </c>
      <c r="C38" s="20">
        <f>'Annual Financial Data'!C31-'Annual Financial Data'!C59</f>
        <v>-6126396</v>
      </c>
      <c r="D38" s="20">
        <f>'Annual Financial Data'!D31-'Annual Financial Data'!D59</f>
        <v>-178150</v>
      </c>
      <c r="E38" s="20">
        <f>'Annual Financial Data'!E31-'Annual Financial Data'!E59</f>
        <v>21997035</v>
      </c>
      <c r="F38" s="20">
        <f>'Annual Financial Data'!F31-'Annual Financial Data'!F59</f>
        <v>1964182</v>
      </c>
      <c r="G38" s="20">
        <f>'Annual Financial Data'!G31-'Annual Financial Data'!G59</f>
        <v>-5338991</v>
      </c>
      <c r="H38" s="20" t="s">
        <v>77</v>
      </c>
      <c r="I38" s="20">
        <f>'Annual Financial Data'!I31-'Annual Financial Data'!I59</f>
        <v>147457</v>
      </c>
      <c r="J38" s="20">
        <f>'Annual Financial Data'!J31-'Annual Financial Data'!J59</f>
        <v>31323</v>
      </c>
      <c r="K38" s="20">
        <f>'Annual Financial Data'!K31-'Annual Financial Data'!K59</f>
        <v>5205026</v>
      </c>
      <c r="L38" s="19" t="s">
        <v>76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Muayyad Hassan</cp:lastModifiedBy>
  <cp:lastPrinted>2024-06-12T12:17:33Z</cp:lastPrinted>
  <dcterms:created xsi:type="dcterms:W3CDTF">2023-08-07T13:34:00Z</dcterms:created>
  <dcterms:modified xsi:type="dcterms:W3CDTF">2025-07-22T09:45:20Z</dcterms:modified>
</cp:coreProperties>
</file>